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01_Documentos_Publicacion_Web\20160507\"/>
    </mc:Choice>
  </mc:AlternateContent>
  <bookViews>
    <workbookView xWindow="0" yWindow="735" windowWidth="17490" windowHeight="89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entero!$C$1:$CY$106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opex!$C$3:$CY$29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83" i="1" l="1"/>
  <c r="CX81" i="1"/>
  <c r="CY90" i="1" l="1"/>
  <c r="CY87" i="1"/>
  <c r="CY85" i="1"/>
  <c r="CY84" i="1"/>
  <c r="CY79" i="1"/>
  <c r="CY77" i="1"/>
  <c r="CY76" i="1"/>
  <c r="CY75" i="1"/>
  <c r="CY74" i="1"/>
  <c r="CY73" i="1"/>
  <c r="CY72" i="1"/>
  <c r="CY71" i="1"/>
  <c r="CY70" i="1"/>
  <c r="CY67" i="1"/>
  <c r="CY64" i="1"/>
  <c r="CY61" i="1"/>
  <c r="CY58" i="1"/>
  <c r="CY55" i="1"/>
  <c r="CY53" i="1"/>
  <c r="CY51" i="1"/>
  <c r="CY50" i="1"/>
  <c r="CY48" i="1"/>
  <c r="CY43" i="1"/>
  <c r="CY42" i="1"/>
  <c r="CY41" i="1"/>
  <c r="CY39" i="1"/>
  <c r="CY38" i="1"/>
  <c r="CY37" i="1"/>
  <c r="CY35" i="1"/>
  <c r="CY34" i="1"/>
  <c r="CY33" i="1"/>
  <c r="CY31" i="1"/>
  <c r="CY30" i="1"/>
  <c r="CY29" i="1"/>
  <c r="CY27" i="1"/>
  <c r="CY26" i="1"/>
  <c r="CY25" i="1"/>
  <c r="CY24" i="1"/>
  <c r="CY23" i="1"/>
  <c r="CY21" i="1"/>
  <c r="CY20" i="1"/>
  <c r="CY19" i="1"/>
  <c r="CY18" i="1"/>
  <c r="CY17" i="1"/>
  <c r="CY16" i="1"/>
  <c r="CY15" i="1"/>
  <c r="CY14" i="1"/>
  <c r="CY13" i="1"/>
  <c r="CY11" i="1"/>
  <c r="CY10" i="1"/>
  <c r="CY9" i="1"/>
  <c r="CY8" i="1"/>
  <c r="CY7" i="1"/>
  <c r="CX90" i="1"/>
  <c r="CX87" i="1"/>
  <c r="CX85" i="1"/>
  <c r="CX84" i="1"/>
  <c r="CX80" i="1"/>
  <c r="CX79" i="1"/>
  <c r="CX77" i="1"/>
  <c r="CX76" i="1"/>
  <c r="CX75" i="1"/>
  <c r="CX74" i="1"/>
  <c r="CX73" i="1"/>
  <c r="CX72" i="1"/>
  <c r="CX71" i="1"/>
  <c r="CX70" i="1"/>
  <c r="CX67" i="1"/>
  <c r="CX64" i="1"/>
  <c r="CX61" i="1"/>
  <c r="CX58" i="1"/>
  <c r="CX55" i="1"/>
  <c r="CX53" i="1"/>
  <c r="CX51" i="1"/>
  <c r="CX50" i="1"/>
  <c r="CX48" i="1"/>
  <c r="CX47" i="1"/>
  <c r="CX43" i="1"/>
  <c r="CX42" i="1"/>
  <c r="CX41" i="1"/>
  <c r="CX39" i="1"/>
  <c r="CX38" i="1"/>
  <c r="CX37" i="1"/>
  <c r="CX35" i="1"/>
  <c r="CX34" i="1"/>
  <c r="CX33" i="1"/>
  <c r="CX31" i="1"/>
  <c r="CX30" i="1"/>
  <c r="CX29" i="1"/>
  <c r="CX27" i="1"/>
  <c r="CX26" i="1"/>
  <c r="CX25" i="1"/>
  <c r="CX24" i="1"/>
  <c r="CX23" i="1"/>
  <c r="CX21" i="1"/>
  <c r="CX20" i="1"/>
  <c r="CX19" i="1"/>
  <c r="CX18" i="1"/>
  <c r="CX17" i="1"/>
  <c r="CX16" i="1"/>
  <c r="CX15" i="1"/>
  <c r="CX14" i="1"/>
  <c r="CX13" i="1"/>
  <c r="CX11" i="1"/>
  <c r="CX10" i="1"/>
  <c r="CX9" i="1"/>
  <c r="CX8" i="1"/>
  <c r="CX7" i="1"/>
  <c r="CT143" i="1" l="1"/>
  <c r="CT144" i="1"/>
  <c r="CT145" i="1"/>
  <c r="CT146" i="1"/>
  <c r="CT142" i="1"/>
  <c r="CT127" i="1" l="1"/>
  <c r="CT128" i="1"/>
  <c r="CT129" i="1"/>
  <c r="CT130" i="1"/>
  <c r="CT126" i="1"/>
  <c r="CT4" i="1" l="1"/>
  <c r="CU4" i="1" s="1"/>
  <c r="CV4" i="1" l="1"/>
  <c r="CW4" i="1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S12" i="1" l="1"/>
  <c r="CT12" i="1"/>
  <c r="CU12" i="1"/>
  <c r="CV12" i="1"/>
  <c r="CW12" i="1"/>
  <c r="CX12" i="1" l="1"/>
  <c r="CY12" i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83" i="1"/>
  <c r="CM6" i="5" s="1"/>
  <c r="CM49" i="1"/>
  <c r="CM17" i="7" s="1"/>
  <c r="CM46" i="1"/>
  <c r="CM9" i="8"/>
  <c r="CM8" i="8"/>
  <c r="CM7" i="8"/>
  <c r="CM12" i="1"/>
  <c r="CM11" i="9" s="1"/>
  <c r="CM45" i="1" l="1"/>
  <c r="CM14" i="7"/>
  <c r="CM13" i="7" l="1"/>
  <c r="CT83" i="1" l="1"/>
  <c r="CT49" i="1"/>
  <c r="CS49" i="1"/>
  <c r="CT46" i="1"/>
  <c r="CT45" i="1" s="1"/>
  <c r="CS46" i="1"/>
  <c r="CS45" i="1" s="1"/>
  <c r="CW20" i="4" l="1"/>
  <c r="CV20" i="4"/>
  <c r="CU20" i="4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V19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V10" i="10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V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V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V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V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P4" i="10"/>
  <c r="CO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V10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V8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AK6" i="5"/>
  <c r="AG6" i="5"/>
  <c r="Y6" i="5"/>
  <c r="Q6" i="5"/>
  <c r="P6" i="5"/>
  <c r="I6" i="5"/>
  <c r="H6" i="5"/>
  <c r="G6" i="5"/>
  <c r="F6" i="5"/>
  <c r="E6" i="5"/>
  <c r="CS4" i="5"/>
  <c r="CS3" i="5"/>
  <c r="CR3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V35" i="6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V34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V32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V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V30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V29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V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V26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V25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V24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V21" i="6"/>
  <c r="CU21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V20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V18" i="6"/>
  <c r="CU18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V15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V14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V12" i="6"/>
  <c r="CU12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V11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V9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V7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AX17" i="7"/>
  <c r="AW17" i="7"/>
  <c r="AV17" i="7"/>
  <c r="AU17" i="7"/>
  <c r="AT17" i="7"/>
  <c r="AR17" i="7"/>
  <c r="AQ17" i="7"/>
  <c r="AP17" i="7"/>
  <c r="AN17" i="7"/>
  <c r="AM17" i="7"/>
  <c r="AK17" i="7"/>
  <c r="AJ17" i="7"/>
  <c r="CW16" i="7"/>
  <c r="CV16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AQ14" i="7"/>
  <c r="AP14" i="7"/>
  <c r="AN14" i="7"/>
  <c r="AM14" i="7"/>
  <c r="CT13" i="7"/>
  <c r="CS13" i="7"/>
  <c r="CR13" i="7"/>
  <c r="CQ13" i="7"/>
  <c r="CP13" i="7"/>
  <c r="CO13" i="7"/>
  <c r="AP13" i="7"/>
  <c r="AN13" i="7"/>
  <c r="AM13" i="7"/>
  <c r="AE13" i="7"/>
  <c r="AD13" i="7"/>
  <c r="Z13" i="7"/>
  <c r="Q13" i="7"/>
  <c r="P13" i="7"/>
  <c r="CY12" i="7"/>
  <c r="CX12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V10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V8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V6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V18" i="8"/>
  <c r="CU18" i="8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V17" i="8"/>
  <c r="CU17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V16" i="8"/>
  <c r="CU16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V14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V13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V12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Y22" i="9"/>
  <c r="CW20" i="9"/>
  <c r="CV20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W19" i="9"/>
  <c r="CV19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W18" i="9"/>
  <c r="CV18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W17" i="9"/>
  <c r="CV17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W16" i="9"/>
  <c r="CV16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Y15" i="9"/>
  <c r="CW15" i="9"/>
  <c r="CV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W14" i="9"/>
  <c r="CV14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Y13" i="9"/>
  <c r="CX13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X12" i="9"/>
  <c r="CW12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T11" i="9"/>
  <c r="CS11" i="9"/>
  <c r="CR11" i="9"/>
  <c r="CQ11" i="9"/>
  <c r="CP11" i="9"/>
  <c r="CO11" i="9"/>
  <c r="AK11" i="9"/>
  <c r="AJ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X10" i="9"/>
  <c r="CW10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W9" i="9"/>
  <c r="CV9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W8" i="9"/>
  <c r="CV8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W7" i="9"/>
  <c r="CV7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X6" i="9"/>
  <c r="CW6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S4" i="9"/>
  <c r="CS3" i="9"/>
  <c r="CR3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00" i="1"/>
  <c r="AU14" i="4" s="1"/>
  <c r="BM99" i="1"/>
  <c r="BM13" i="4" s="1"/>
  <c r="BM98" i="1"/>
  <c r="BM12" i="4" s="1"/>
  <c r="BM97" i="1"/>
  <c r="BM11" i="4" s="1"/>
  <c r="CY10" i="10"/>
  <c r="CX10" i="10"/>
  <c r="CY10" i="5"/>
  <c r="CX10" i="5"/>
  <c r="CC10" i="5"/>
  <c r="N10" i="5"/>
  <c r="CY8" i="5"/>
  <c r="CX8" i="5"/>
  <c r="CW83" i="1"/>
  <c r="CV83" i="1"/>
  <c r="CV6" i="5" s="1"/>
  <c r="CU83" i="1"/>
  <c r="CL83" i="1"/>
  <c r="CL6" i="5" s="1"/>
  <c r="CK83" i="1"/>
  <c r="CK6" i="5" s="1"/>
  <c r="CJ83" i="1"/>
  <c r="CJ6" i="5" s="1"/>
  <c r="CI83" i="1"/>
  <c r="CI6" i="5" s="1"/>
  <c r="CH83" i="1"/>
  <c r="CH6" i="5" s="1"/>
  <c r="CG83" i="1"/>
  <c r="CG6" i="5" s="1"/>
  <c r="CF83" i="1"/>
  <c r="CF6" i="5" s="1"/>
  <c r="CE83" i="1"/>
  <c r="CE6" i="5" s="1"/>
  <c r="CD83" i="1"/>
  <c r="CD6" i="5" s="1"/>
  <c r="CC83" i="1"/>
  <c r="CC6" i="5" s="1"/>
  <c r="CB83" i="1"/>
  <c r="CB6" i="5" s="1"/>
  <c r="CA83" i="1"/>
  <c r="CA6" i="5" s="1"/>
  <c r="BZ83" i="1"/>
  <c r="BZ6" i="5" s="1"/>
  <c r="BY83" i="1"/>
  <c r="BY6" i="5" s="1"/>
  <c r="BX83" i="1"/>
  <c r="BX6" i="5" s="1"/>
  <c r="BW83" i="1"/>
  <c r="BW6" i="5" s="1"/>
  <c r="BV83" i="1"/>
  <c r="BV6" i="5" s="1"/>
  <c r="BU83" i="1"/>
  <c r="BU6" i="5" s="1"/>
  <c r="BT83" i="1"/>
  <c r="BT6" i="5" s="1"/>
  <c r="BS83" i="1"/>
  <c r="BS6" i="5" s="1"/>
  <c r="BR83" i="1"/>
  <c r="BR6" i="5" s="1"/>
  <c r="BQ83" i="1"/>
  <c r="BQ6" i="5" s="1"/>
  <c r="BP83" i="1"/>
  <c r="BP6" i="5" s="1"/>
  <c r="BO83" i="1"/>
  <c r="BO6" i="5" s="1"/>
  <c r="BN83" i="1"/>
  <c r="BN6" i="5" s="1"/>
  <c r="BM83" i="1"/>
  <c r="BM6" i="5" s="1"/>
  <c r="BL83" i="1"/>
  <c r="BL6" i="5" s="1"/>
  <c r="BK83" i="1"/>
  <c r="BK6" i="5" s="1"/>
  <c r="BJ83" i="1"/>
  <c r="BJ6" i="5" s="1"/>
  <c r="BI83" i="1"/>
  <c r="BI6" i="5" s="1"/>
  <c r="BH83" i="1"/>
  <c r="BH6" i="5" s="1"/>
  <c r="BG83" i="1"/>
  <c r="BG6" i="5" s="1"/>
  <c r="BF83" i="1"/>
  <c r="BF6" i="5" s="1"/>
  <c r="BE83" i="1"/>
  <c r="BE6" i="5" s="1"/>
  <c r="BD83" i="1"/>
  <c r="BD6" i="5" s="1"/>
  <c r="BC83" i="1"/>
  <c r="BC6" i="5" s="1"/>
  <c r="BB83" i="1"/>
  <c r="BB6" i="5" s="1"/>
  <c r="BA83" i="1"/>
  <c r="BA6" i="5" s="1"/>
  <c r="AZ83" i="1"/>
  <c r="AZ6" i="5" s="1"/>
  <c r="AY83" i="1"/>
  <c r="AY6" i="5" s="1"/>
  <c r="AX83" i="1"/>
  <c r="AX6" i="5" s="1"/>
  <c r="AW83" i="1"/>
  <c r="AW6" i="5" s="1"/>
  <c r="AV83" i="1"/>
  <c r="AV6" i="5" s="1"/>
  <c r="AU83" i="1"/>
  <c r="AU6" i="5" s="1"/>
  <c r="AT83" i="1"/>
  <c r="AT6" i="5" s="1"/>
  <c r="AS83" i="1"/>
  <c r="AS6" i="5" s="1"/>
  <c r="AR83" i="1"/>
  <c r="AR6" i="5" s="1"/>
  <c r="AQ83" i="1"/>
  <c r="AQ6" i="5" s="1"/>
  <c r="AP83" i="1"/>
  <c r="AP6" i="5" s="1"/>
  <c r="AO83" i="1"/>
  <c r="AO6" i="5" s="1"/>
  <c r="AN83" i="1"/>
  <c r="AN6" i="5" s="1"/>
  <c r="AM83" i="1"/>
  <c r="AM6" i="5" s="1"/>
  <c r="AL83" i="1"/>
  <c r="AL6" i="5" s="1"/>
  <c r="AJ83" i="1"/>
  <c r="AJ6" i="5" s="1"/>
  <c r="AI83" i="1"/>
  <c r="AI6" i="5" s="1"/>
  <c r="AH83" i="1"/>
  <c r="AH6" i="5" s="1"/>
  <c r="AG83" i="1"/>
  <c r="AF83" i="1"/>
  <c r="AF6" i="5" s="1"/>
  <c r="AE83" i="1"/>
  <c r="AE6" i="5" s="1"/>
  <c r="AD83" i="1"/>
  <c r="AD6" i="5" s="1"/>
  <c r="AC83" i="1"/>
  <c r="AC6" i="5" s="1"/>
  <c r="AB83" i="1"/>
  <c r="AB6" i="5" s="1"/>
  <c r="AA83" i="1"/>
  <c r="AA6" i="5" s="1"/>
  <c r="Z83" i="1"/>
  <c r="Z6" i="5" s="1"/>
  <c r="Y83" i="1"/>
  <c r="X83" i="1"/>
  <c r="X6" i="5" s="1"/>
  <c r="W83" i="1"/>
  <c r="W6" i="5" s="1"/>
  <c r="V83" i="1"/>
  <c r="V6" i="5" s="1"/>
  <c r="U83" i="1"/>
  <c r="U6" i="5" s="1"/>
  <c r="T83" i="1"/>
  <c r="T6" i="5" s="1"/>
  <c r="S83" i="1"/>
  <c r="S6" i="5" s="1"/>
  <c r="R83" i="1"/>
  <c r="R6" i="5" s="1"/>
  <c r="Q83" i="1"/>
  <c r="O83" i="1"/>
  <c r="O6" i="5" s="1"/>
  <c r="N83" i="1"/>
  <c r="N6" i="5" s="1"/>
  <c r="M83" i="1"/>
  <c r="M6" i="5" s="1"/>
  <c r="L83" i="1"/>
  <c r="L6" i="5" s="1"/>
  <c r="K83" i="1"/>
  <c r="K6" i="5" s="1"/>
  <c r="J83" i="1"/>
  <c r="J6" i="5" s="1"/>
  <c r="CY33" i="6"/>
  <c r="CX31" i="6"/>
  <c r="CY30" i="6"/>
  <c r="CX30" i="6"/>
  <c r="DD75" i="1"/>
  <c r="CY29" i="6"/>
  <c r="CX29" i="6"/>
  <c r="DD74" i="1"/>
  <c r="CY28" i="6"/>
  <c r="DD73" i="1"/>
  <c r="CX27" i="6"/>
  <c r="DD72" i="1"/>
  <c r="CY26" i="6"/>
  <c r="CX26" i="6"/>
  <c r="CY25" i="6"/>
  <c r="CX25" i="6"/>
  <c r="CY24" i="6"/>
  <c r="CX24" i="6"/>
  <c r="CK68" i="1"/>
  <c r="CK21" i="6" s="1"/>
  <c r="CY20" i="6"/>
  <c r="CX20" i="6"/>
  <c r="CK65" i="1"/>
  <c r="CK18" i="6" s="1"/>
  <c r="CY17" i="6"/>
  <c r="CX17" i="6"/>
  <c r="CK62" i="1"/>
  <c r="CY14" i="6"/>
  <c r="CX14" i="6"/>
  <c r="CK59" i="1"/>
  <c r="CK12" i="6" s="1"/>
  <c r="CY11" i="6"/>
  <c r="CX11" i="6"/>
  <c r="CY8" i="6"/>
  <c r="CY6" i="6"/>
  <c r="CW49" i="1"/>
  <c r="CW17" i="7" s="1"/>
  <c r="CV49" i="1"/>
  <c r="CV17" i="7" s="1"/>
  <c r="CU49" i="1"/>
  <c r="CU17" i="7" s="1"/>
  <c r="CL49" i="1"/>
  <c r="CL17" i="7" s="1"/>
  <c r="CK49" i="1"/>
  <c r="CK17" i="7" s="1"/>
  <c r="CJ49" i="1"/>
  <c r="CJ17" i="7" s="1"/>
  <c r="CI49" i="1"/>
  <c r="CH49" i="1"/>
  <c r="CH17" i="7" s="1"/>
  <c r="CG49" i="1"/>
  <c r="CG17" i="7" s="1"/>
  <c r="CF49" i="1"/>
  <c r="CF17" i="7" s="1"/>
  <c r="CE49" i="1"/>
  <c r="CD49" i="1"/>
  <c r="CD17" i="7" s="1"/>
  <c r="CC49" i="1"/>
  <c r="CC17" i="7" s="1"/>
  <c r="CB49" i="1"/>
  <c r="CB17" i="7" s="1"/>
  <c r="CA49" i="1"/>
  <c r="BZ49" i="1"/>
  <c r="BZ17" i="7" s="1"/>
  <c r="BY49" i="1"/>
  <c r="BY17" i="7" s="1"/>
  <c r="BX49" i="1"/>
  <c r="BX17" i="7" s="1"/>
  <c r="BW49" i="1"/>
  <c r="BV49" i="1"/>
  <c r="BV17" i="7" s="1"/>
  <c r="BU49" i="1"/>
  <c r="BU17" i="7" s="1"/>
  <c r="BT49" i="1"/>
  <c r="BT17" i="7" s="1"/>
  <c r="BS49" i="1"/>
  <c r="BR49" i="1"/>
  <c r="BR17" i="7" s="1"/>
  <c r="BQ49" i="1"/>
  <c r="BQ17" i="7" s="1"/>
  <c r="BP49" i="1"/>
  <c r="BP17" i="7" s="1"/>
  <c r="BO49" i="1"/>
  <c r="BN49" i="1"/>
  <c r="BN17" i="7" s="1"/>
  <c r="BM49" i="1"/>
  <c r="BM17" i="7" s="1"/>
  <c r="BL49" i="1"/>
  <c r="BL17" i="7" s="1"/>
  <c r="BK49" i="1"/>
  <c r="BJ49" i="1"/>
  <c r="BJ17" i="7" s="1"/>
  <c r="BI49" i="1"/>
  <c r="BI17" i="7" s="1"/>
  <c r="BH49" i="1"/>
  <c r="BH17" i="7" s="1"/>
  <c r="BG49" i="1"/>
  <c r="BF49" i="1"/>
  <c r="BF17" i="7" s="1"/>
  <c r="BE49" i="1"/>
  <c r="BE17" i="7" s="1"/>
  <c r="BD49" i="1"/>
  <c r="BD17" i="7" s="1"/>
  <c r="BC49" i="1"/>
  <c r="BB49" i="1"/>
  <c r="BB17" i="7" s="1"/>
  <c r="BA49" i="1"/>
  <c r="BA17" i="7" s="1"/>
  <c r="AZ49" i="1"/>
  <c r="AZ17" i="7" s="1"/>
  <c r="AY49" i="1"/>
  <c r="AY17" i="7" s="1"/>
  <c r="AS49" i="1"/>
  <c r="AS17" i="7" s="1"/>
  <c r="AR49" i="1"/>
  <c r="AO49" i="1"/>
  <c r="AO17" i="7" s="1"/>
  <c r="AL49" i="1"/>
  <c r="AL17" i="7" s="1"/>
  <c r="AI49" i="1"/>
  <c r="AI17" i="7" s="1"/>
  <c r="AH49" i="1"/>
  <c r="AH17" i="7" s="1"/>
  <c r="AG49" i="1"/>
  <c r="AG17" i="7" s="1"/>
  <c r="AF49" i="1"/>
  <c r="AF17" i="7" s="1"/>
  <c r="AE49" i="1"/>
  <c r="AE17" i="7" s="1"/>
  <c r="AD49" i="1"/>
  <c r="AD17" i="7" s="1"/>
  <c r="AC49" i="1"/>
  <c r="AC17" i="7" s="1"/>
  <c r="AB49" i="1"/>
  <c r="AB17" i="7" s="1"/>
  <c r="AA49" i="1"/>
  <c r="AA17" i="7" s="1"/>
  <c r="Z49" i="1"/>
  <c r="Z17" i="7" s="1"/>
  <c r="Y49" i="1"/>
  <c r="Y17" i="7" s="1"/>
  <c r="X49" i="1"/>
  <c r="X17" i="7" s="1"/>
  <c r="W49" i="1"/>
  <c r="W17" i="7" s="1"/>
  <c r="V49" i="1"/>
  <c r="V17" i="7" s="1"/>
  <c r="U49" i="1"/>
  <c r="U17" i="7" s="1"/>
  <c r="T49" i="1"/>
  <c r="T17" i="7" s="1"/>
  <c r="S49" i="1"/>
  <c r="S17" i="7" s="1"/>
  <c r="R49" i="1"/>
  <c r="R17" i="7" s="1"/>
  <c r="Q49" i="1"/>
  <c r="Q17" i="7" s="1"/>
  <c r="P49" i="1"/>
  <c r="P17" i="7" s="1"/>
  <c r="O49" i="1"/>
  <c r="O17" i="7" s="1"/>
  <c r="N49" i="1"/>
  <c r="N17" i="7" s="1"/>
  <c r="M49" i="1"/>
  <c r="M17" i="7" s="1"/>
  <c r="L49" i="1"/>
  <c r="L17" i="7" s="1"/>
  <c r="K49" i="1"/>
  <c r="K17" i="7" s="1"/>
  <c r="J49" i="1"/>
  <c r="J17" i="7" s="1"/>
  <c r="I49" i="1"/>
  <c r="I17" i="7" s="1"/>
  <c r="H49" i="1"/>
  <c r="H17" i="7" s="1"/>
  <c r="G49" i="1"/>
  <c r="G17" i="7" s="1"/>
  <c r="F49" i="1"/>
  <c r="F17" i="7" s="1"/>
  <c r="E49" i="1"/>
  <c r="E17" i="7" s="1"/>
  <c r="CY16" i="7"/>
  <c r="CX16" i="7"/>
  <c r="CW46" i="1"/>
  <c r="CV46" i="1"/>
  <c r="CU46" i="1"/>
  <c r="CU45" i="1" s="1"/>
  <c r="CU13" i="7" s="1"/>
  <c r="CL46" i="1"/>
  <c r="CL14" i="7" s="1"/>
  <c r="CK46" i="1"/>
  <c r="CK14" i="7" s="1"/>
  <c r="CJ46" i="1"/>
  <c r="CJ14" i="7" s="1"/>
  <c r="CI46" i="1"/>
  <c r="CI14" i="7" s="1"/>
  <c r="CH46" i="1"/>
  <c r="CH14" i="7" s="1"/>
  <c r="CG46" i="1"/>
  <c r="CG14" i="7" s="1"/>
  <c r="CF46" i="1"/>
  <c r="CF14" i="7" s="1"/>
  <c r="CE46" i="1"/>
  <c r="CE14" i="7" s="1"/>
  <c r="CD46" i="1"/>
  <c r="CD45" i="1" s="1"/>
  <c r="CD13" i="7" s="1"/>
  <c r="CC46" i="1"/>
  <c r="CC14" i="7" s="1"/>
  <c r="CB46" i="1"/>
  <c r="CB14" i="7" s="1"/>
  <c r="CA46" i="1"/>
  <c r="CA14" i="7" s="1"/>
  <c r="BZ46" i="1"/>
  <c r="BZ14" i="7" s="1"/>
  <c r="BY46" i="1"/>
  <c r="BY14" i="7" s="1"/>
  <c r="BX46" i="1"/>
  <c r="BX14" i="7" s="1"/>
  <c r="BW46" i="1"/>
  <c r="BW14" i="7" s="1"/>
  <c r="BV46" i="1"/>
  <c r="BV14" i="7" s="1"/>
  <c r="BU46" i="1"/>
  <c r="BU14" i="7" s="1"/>
  <c r="BT46" i="1"/>
  <c r="BT14" i="7" s="1"/>
  <c r="BS46" i="1"/>
  <c r="BS14" i="7" s="1"/>
  <c r="BR46" i="1"/>
  <c r="BR14" i="7" s="1"/>
  <c r="BQ46" i="1"/>
  <c r="BQ14" i="7" s="1"/>
  <c r="BP46" i="1"/>
  <c r="BP14" i="7" s="1"/>
  <c r="BO46" i="1"/>
  <c r="BO14" i="7" s="1"/>
  <c r="BN46" i="1"/>
  <c r="BN45" i="1" s="1"/>
  <c r="BN13" i="7" s="1"/>
  <c r="BM46" i="1"/>
  <c r="BM14" i="7" s="1"/>
  <c r="BL46" i="1"/>
  <c r="BL14" i="7" s="1"/>
  <c r="BK46" i="1"/>
  <c r="BK14" i="7" s="1"/>
  <c r="BJ46" i="1"/>
  <c r="BJ14" i="7" s="1"/>
  <c r="BI46" i="1"/>
  <c r="BI14" i="7" s="1"/>
  <c r="BH46" i="1"/>
  <c r="BH14" i="7" s="1"/>
  <c r="BG46" i="1"/>
  <c r="BG14" i="7" s="1"/>
  <c r="BF46" i="1"/>
  <c r="BF14" i="7" s="1"/>
  <c r="BE46" i="1"/>
  <c r="BE14" i="7" s="1"/>
  <c r="BD46" i="1"/>
  <c r="BD14" i="7" s="1"/>
  <c r="BC46" i="1"/>
  <c r="BC14" i="7" s="1"/>
  <c r="BB46" i="1"/>
  <c r="BB14" i="7" s="1"/>
  <c r="BA46" i="1"/>
  <c r="BA14" i="7" s="1"/>
  <c r="AZ46" i="1"/>
  <c r="AZ14" i="7" s="1"/>
  <c r="AY46" i="1"/>
  <c r="AY14" i="7" s="1"/>
  <c r="AX46" i="1"/>
  <c r="AX45" i="1" s="1"/>
  <c r="AX13" i="7" s="1"/>
  <c r="AW46" i="1"/>
  <c r="AW14" i="7" s="1"/>
  <c r="AV46" i="1"/>
  <c r="AV14" i="7" s="1"/>
  <c r="AU46" i="1"/>
  <c r="AU14" i="7" s="1"/>
  <c r="AT46" i="1"/>
  <c r="AT14" i="7" s="1"/>
  <c r="AS46" i="1"/>
  <c r="AS14" i="7" s="1"/>
  <c r="AR46" i="1"/>
  <c r="AR14" i="7" s="1"/>
  <c r="AO46" i="1"/>
  <c r="AO14" i="7" s="1"/>
  <c r="AL46" i="1"/>
  <c r="AL14" i="7" s="1"/>
  <c r="AK46" i="1"/>
  <c r="AK14" i="7" s="1"/>
  <c r="AJ46" i="1"/>
  <c r="AJ14" i="7" s="1"/>
  <c r="AI46" i="1"/>
  <c r="AI14" i="7" s="1"/>
  <c r="AH46" i="1"/>
  <c r="AH14" i="7" s="1"/>
  <c r="AG46" i="1"/>
  <c r="AG14" i="7" s="1"/>
  <c r="AF46" i="1"/>
  <c r="AF14" i="7" s="1"/>
  <c r="AE46" i="1"/>
  <c r="AE14" i="7" s="1"/>
  <c r="AD46" i="1"/>
  <c r="AD14" i="7" s="1"/>
  <c r="AC46" i="1"/>
  <c r="AC14" i="7" s="1"/>
  <c r="AB46" i="1"/>
  <c r="AB14" i="7" s="1"/>
  <c r="AA46" i="1"/>
  <c r="AA14" i="7" s="1"/>
  <c r="Z46" i="1"/>
  <c r="Z14" i="7" s="1"/>
  <c r="Y46" i="1"/>
  <c r="Y45" i="1" s="1"/>
  <c r="Y13" i="7" s="1"/>
  <c r="X46" i="1"/>
  <c r="X14" i="7" s="1"/>
  <c r="W46" i="1"/>
  <c r="W14" i="7" s="1"/>
  <c r="V46" i="1"/>
  <c r="V14" i="7" s="1"/>
  <c r="U46" i="1"/>
  <c r="U14" i="7" s="1"/>
  <c r="T46" i="1"/>
  <c r="T14" i="7" s="1"/>
  <c r="S46" i="1"/>
  <c r="S14" i="7" s="1"/>
  <c r="R46" i="1"/>
  <c r="R14" i="7" s="1"/>
  <c r="Q46" i="1"/>
  <c r="Q14" i="7" s="1"/>
  <c r="P46" i="1"/>
  <c r="P14" i="7" s="1"/>
  <c r="O46" i="1"/>
  <c r="O14" i="7" s="1"/>
  <c r="N46" i="1"/>
  <c r="N14" i="7" s="1"/>
  <c r="M46" i="1"/>
  <c r="M14" i="7" s="1"/>
  <c r="L46" i="1"/>
  <c r="L14" i="7" s="1"/>
  <c r="K46" i="1"/>
  <c r="K14" i="7" s="1"/>
  <c r="J46" i="1"/>
  <c r="J14" i="7" s="1"/>
  <c r="I46" i="1"/>
  <c r="I14" i="7" s="1"/>
  <c r="H46" i="1"/>
  <c r="H14" i="7" s="1"/>
  <c r="G46" i="1"/>
  <c r="G14" i="7" s="1"/>
  <c r="F46" i="1"/>
  <c r="F14" i="7" s="1"/>
  <c r="E46" i="1"/>
  <c r="E14" i="7" s="1"/>
  <c r="CK45" i="1"/>
  <c r="CK13" i="7" s="1"/>
  <c r="BZ45" i="1"/>
  <c r="BZ13" i="7" s="1"/>
  <c r="BU45" i="1"/>
  <c r="BU13" i="7" s="1"/>
  <c r="BP45" i="1"/>
  <c r="BP13" i="7" s="1"/>
  <c r="BJ45" i="1"/>
  <c r="BJ13" i="7" s="1"/>
  <c r="BE45" i="1"/>
  <c r="BE13" i="7" s="1"/>
  <c r="AV45" i="1"/>
  <c r="AV13" i="7" s="1"/>
  <c r="AU45" i="1"/>
  <c r="AU13" i="7" s="1"/>
  <c r="AR45" i="1"/>
  <c r="AR13" i="7" s="1"/>
  <c r="AQ45" i="1"/>
  <c r="AQ13" i="7" s="1"/>
  <c r="AK45" i="1"/>
  <c r="AK13" i="7" s="1"/>
  <c r="AJ45" i="1"/>
  <c r="AJ13" i="7" s="1"/>
  <c r="AI45" i="1"/>
  <c r="AI13" i="7" s="1"/>
  <c r="AH45" i="1"/>
  <c r="AH13" i="7" s="1"/>
  <c r="AG45" i="1"/>
  <c r="AG13" i="7" s="1"/>
  <c r="AB45" i="1"/>
  <c r="AB13" i="7" s="1"/>
  <c r="AA45" i="1"/>
  <c r="AA13" i="7" s="1"/>
  <c r="T45" i="1"/>
  <c r="T13" i="7" s="1"/>
  <c r="S45" i="1"/>
  <c r="S13" i="7" s="1"/>
  <c r="R45" i="1"/>
  <c r="R13" i="7" s="1"/>
  <c r="L45" i="1"/>
  <c r="L13" i="7" s="1"/>
  <c r="K45" i="1"/>
  <c r="K13" i="7" s="1"/>
  <c r="CY10" i="7"/>
  <c r="CX10" i="7"/>
  <c r="N41" i="1"/>
  <c r="N10" i="7" s="1"/>
  <c r="CY8" i="7"/>
  <c r="CX8" i="7"/>
  <c r="N38" i="1"/>
  <c r="N7" i="7" s="1"/>
  <c r="CY6" i="7"/>
  <c r="CX6" i="7"/>
  <c r="N37" i="1"/>
  <c r="N6" i="7" s="1"/>
  <c r="CK35" i="1"/>
  <c r="CK18" i="8" s="1"/>
  <c r="CK34" i="1"/>
  <c r="CK17" i="8" s="1"/>
  <c r="CK33" i="1"/>
  <c r="CK16" i="8" s="1"/>
  <c r="CY14" i="8"/>
  <c r="CX14" i="8"/>
  <c r="CY13" i="8"/>
  <c r="CX13" i="8"/>
  <c r="CY12" i="8"/>
  <c r="CX12" i="8"/>
  <c r="CV10" i="8"/>
  <c r="CU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U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V8" i="8"/>
  <c r="CU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V7" i="8"/>
  <c r="CU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U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O22" i="1"/>
  <c r="L22" i="1"/>
  <c r="K22" i="1"/>
  <c r="J22" i="1"/>
  <c r="I22" i="1"/>
  <c r="H22" i="1"/>
  <c r="G22" i="1"/>
  <c r="F22" i="1"/>
  <c r="CY20" i="9"/>
  <c r="CX20" i="9"/>
  <c r="CY19" i="9"/>
  <c r="CX19" i="9"/>
  <c r="CY18" i="9"/>
  <c r="CX18" i="9"/>
  <c r="CY17" i="9"/>
  <c r="CX17" i="9"/>
  <c r="CY16" i="9"/>
  <c r="CX16" i="9"/>
  <c r="CX15" i="9"/>
  <c r="CY14" i="9"/>
  <c r="CX14" i="9"/>
  <c r="E14" i="9"/>
  <c r="CY12" i="9"/>
  <c r="CU11" i="9"/>
  <c r="CL12" i="1"/>
  <c r="CL11" i="9" s="1"/>
  <c r="CK12" i="1"/>
  <c r="CK11" i="9" s="1"/>
  <c r="CJ12" i="1"/>
  <c r="CJ11" i="9" s="1"/>
  <c r="CI12" i="1"/>
  <c r="CI11" i="9" s="1"/>
  <c r="CH12" i="1"/>
  <c r="CH11" i="9" s="1"/>
  <c r="CG12" i="1"/>
  <c r="CG11" i="9" s="1"/>
  <c r="CF12" i="1"/>
  <c r="CF11" i="9" s="1"/>
  <c r="CE12" i="1"/>
  <c r="CE11" i="9" s="1"/>
  <c r="CD12" i="1"/>
  <c r="CD11" i="9" s="1"/>
  <c r="CC12" i="1"/>
  <c r="CC11" i="9" s="1"/>
  <c r="CB12" i="1"/>
  <c r="CB11" i="9" s="1"/>
  <c r="CA12" i="1"/>
  <c r="CA11" i="9" s="1"/>
  <c r="BZ12" i="1"/>
  <c r="BZ11" i="9" s="1"/>
  <c r="BY12" i="1"/>
  <c r="BY11" i="9" s="1"/>
  <c r="BX12" i="1"/>
  <c r="BX11" i="9" s="1"/>
  <c r="BW12" i="1"/>
  <c r="BW11" i="9" s="1"/>
  <c r="BV12" i="1"/>
  <c r="BV11" i="9" s="1"/>
  <c r="BU12" i="1"/>
  <c r="BU11" i="9" s="1"/>
  <c r="BT12" i="1"/>
  <c r="BT11" i="9" s="1"/>
  <c r="BS12" i="1"/>
  <c r="BS11" i="9" s="1"/>
  <c r="BR12" i="1"/>
  <c r="BR11" i="9" s="1"/>
  <c r="BQ12" i="1"/>
  <c r="BQ11" i="9" s="1"/>
  <c r="BP12" i="1"/>
  <c r="BP11" i="9" s="1"/>
  <c r="BO12" i="1"/>
  <c r="BO11" i="9" s="1"/>
  <c r="BN12" i="1"/>
  <c r="BN11" i="9" s="1"/>
  <c r="BM12" i="1"/>
  <c r="BM11" i="9" s="1"/>
  <c r="BL12" i="1"/>
  <c r="BL11" i="9" s="1"/>
  <c r="BK12" i="1"/>
  <c r="BK11" i="9" s="1"/>
  <c r="BJ12" i="1"/>
  <c r="BJ11" i="9" s="1"/>
  <c r="BI12" i="1"/>
  <c r="BI11" i="9" s="1"/>
  <c r="BH12" i="1"/>
  <c r="BH11" i="9" s="1"/>
  <c r="BG12" i="1"/>
  <c r="BG11" i="9" s="1"/>
  <c r="BF12" i="1"/>
  <c r="BF11" i="9" s="1"/>
  <c r="BE12" i="1"/>
  <c r="BE11" i="9" s="1"/>
  <c r="BD12" i="1"/>
  <c r="BD11" i="9" s="1"/>
  <c r="BC12" i="1"/>
  <c r="BC11" i="9" s="1"/>
  <c r="BB12" i="1"/>
  <c r="BB11" i="9" s="1"/>
  <c r="BA12" i="1"/>
  <c r="BA11" i="9" s="1"/>
  <c r="AZ12" i="1"/>
  <c r="AZ11" i="9" s="1"/>
  <c r="AY12" i="1"/>
  <c r="AY11" i="9" s="1"/>
  <c r="AX12" i="1"/>
  <c r="AX11" i="9" s="1"/>
  <c r="AW12" i="1"/>
  <c r="AW11" i="9" s="1"/>
  <c r="AV12" i="1"/>
  <c r="AV11" i="9" s="1"/>
  <c r="AU12" i="1"/>
  <c r="AU11" i="9" s="1"/>
  <c r="AT12" i="1"/>
  <c r="AT11" i="9" s="1"/>
  <c r="AS12" i="1"/>
  <c r="AS11" i="9" s="1"/>
  <c r="AR12" i="1"/>
  <c r="AR11" i="9" s="1"/>
  <c r="AQ12" i="1"/>
  <c r="AQ11" i="9" s="1"/>
  <c r="AP12" i="1"/>
  <c r="AP11" i="9" s="1"/>
  <c r="AO12" i="1"/>
  <c r="AO11" i="9" s="1"/>
  <c r="AN12" i="1"/>
  <c r="AN11" i="9" s="1"/>
  <c r="AM12" i="1"/>
  <c r="AM11" i="9" s="1"/>
  <c r="AL12" i="1"/>
  <c r="AL11" i="9" s="1"/>
  <c r="AK12" i="1"/>
  <c r="AJ12" i="1"/>
  <c r="AI12" i="1"/>
  <c r="AI11" i="9" s="1"/>
  <c r="AH12" i="1"/>
  <c r="AH11" i="9" s="1"/>
  <c r="AG12" i="1"/>
  <c r="AG11" i="9" s="1"/>
  <c r="AF12" i="1"/>
  <c r="AF11" i="9" s="1"/>
  <c r="AE12" i="1"/>
  <c r="AE11" i="9" s="1"/>
  <c r="AD12" i="1"/>
  <c r="AD11" i="9" s="1"/>
  <c r="AC12" i="1"/>
  <c r="AC11" i="9" s="1"/>
  <c r="AB12" i="1"/>
  <c r="AB11" i="9" s="1"/>
  <c r="AA12" i="1"/>
  <c r="AA11" i="9" s="1"/>
  <c r="Z12" i="1"/>
  <c r="Z11" i="9" s="1"/>
  <c r="Y12" i="1"/>
  <c r="Y11" i="9" s="1"/>
  <c r="X12" i="1"/>
  <c r="X11" i="9" s="1"/>
  <c r="W12" i="1"/>
  <c r="W11" i="9" s="1"/>
  <c r="V12" i="1"/>
  <c r="V11" i="9" s="1"/>
  <c r="U12" i="1"/>
  <c r="U11" i="9" s="1"/>
  <c r="T12" i="1"/>
  <c r="T11" i="9" s="1"/>
  <c r="S12" i="1"/>
  <c r="S11" i="9" s="1"/>
  <c r="R12" i="1"/>
  <c r="R11" i="9" s="1"/>
  <c r="Q12" i="1"/>
  <c r="Q11" i="9" s="1"/>
  <c r="CY10" i="9"/>
  <c r="CY9" i="9"/>
  <c r="CX9" i="9"/>
  <c r="CY8" i="9"/>
  <c r="CX8" i="9"/>
  <c r="CY7" i="9"/>
  <c r="CX7" i="9"/>
  <c r="CY6" i="9"/>
  <c r="CT4" i="5"/>
  <c r="CP4" i="1"/>
  <c r="CQ4" i="1" s="1"/>
  <c r="CR4" i="1" s="1"/>
  <c r="AL45" i="1" l="1"/>
  <c r="AL13" i="7" s="1"/>
  <c r="CX83" i="1"/>
  <c r="CX6" i="5" s="1"/>
  <c r="CY83" i="1"/>
  <c r="CY6" i="5" s="1"/>
  <c r="O45" i="1"/>
  <c r="O13" i="7" s="1"/>
  <c r="AO45" i="1"/>
  <c r="AO13" i="7" s="1"/>
  <c r="BF45" i="1"/>
  <c r="BF13" i="7" s="1"/>
  <c r="CL45" i="1"/>
  <c r="CL13" i="7" s="1"/>
  <c r="AF45" i="1"/>
  <c r="AF13" i="7" s="1"/>
  <c r="G45" i="1"/>
  <c r="G13" i="7" s="1"/>
  <c r="V45" i="1"/>
  <c r="V13" i="7" s="1"/>
  <c r="BV45" i="1"/>
  <c r="BV13" i="7" s="1"/>
  <c r="H45" i="1"/>
  <c r="H13" i="7" s="1"/>
  <c r="W45" i="1"/>
  <c r="W13" i="7" s="1"/>
  <c r="AY45" i="1"/>
  <c r="AY13" i="7" s="1"/>
  <c r="CY46" i="1"/>
  <c r="CX46" i="1"/>
  <c r="CY49" i="1"/>
  <c r="CY17" i="7" s="1"/>
  <c r="CX49" i="1"/>
  <c r="CX17" i="7" s="1"/>
  <c r="CW6" i="5"/>
  <c r="X45" i="1"/>
  <c r="X13" i="7" s="1"/>
  <c r="AZ45" i="1"/>
  <c r="AZ13" i="7" s="1"/>
  <c r="CF45" i="1"/>
  <c r="CF13" i="7" s="1"/>
  <c r="CY14" i="7"/>
  <c r="AX14" i="7"/>
  <c r="CD14" i="7"/>
  <c r="BN14" i="7"/>
  <c r="CY11" i="9"/>
  <c r="CW45" i="1"/>
  <c r="CX14" i="7"/>
  <c r="CV14" i="7"/>
  <c r="CV11" i="9"/>
  <c r="CX11" i="9"/>
  <c r="E45" i="1"/>
  <c r="E13" i="7" s="1"/>
  <c r="I45" i="1"/>
  <c r="I13" i="7" s="1"/>
  <c r="M45" i="1"/>
  <c r="M13" i="7" s="1"/>
  <c r="AS45" i="1"/>
  <c r="AS13" i="7" s="1"/>
  <c r="BL45" i="1"/>
  <c r="BL13" i="7" s="1"/>
  <c r="BQ45" i="1"/>
  <c r="BQ13" i="7" s="1"/>
  <c r="CB45" i="1"/>
  <c r="CB13" i="7" s="1"/>
  <c r="CG45" i="1"/>
  <c r="CG13" i="7" s="1"/>
  <c r="AW45" i="1"/>
  <c r="AW13" i="7" s="1"/>
  <c r="BA45" i="1"/>
  <c r="BA13" i="7" s="1"/>
  <c r="F45" i="1"/>
  <c r="F13" i="7" s="1"/>
  <c r="J45" i="1"/>
  <c r="J13" i="7" s="1"/>
  <c r="N45" i="1"/>
  <c r="N13" i="7" s="1"/>
  <c r="AC45" i="1"/>
  <c r="AC13" i="7" s="1"/>
  <c r="AT45" i="1"/>
  <c r="AT13" i="7" s="1"/>
  <c r="BB45" i="1"/>
  <c r="BB13" i="7" s="1"/>
  <c r="BH45" i="1"/>
  <c r="BH13" i="7" s="1"/>
  <c r="BM45" i="1"/>
  <c r="BM13" i="7" s="1"/>
  <c r="BR45" i="1"/>
  <c r="BR13" i="7" s="1"/>
  <c r="BX45" i="1"/>
  <c r="BX13" i="7" s="1"/>
  <c r="CC45" i="1"/>
  <c r="CC13" i="7" s="1"/>
  <c r="CH45" i="1"/>
  <c r="CH13" i="7" s="1"/>
  <c r="Y14" i="7"/>
  <c r="U45" i="1"/>
  <c r="U13" i="7" s="1"/>
  <c r="BD45" i="1"/>
  <c r="BD13" i="7" s="1"/>
  <c r="BI45" i="1"/>
  <c r="BI13" i="7" s="1"/>
  <c r="BT45" i="1"/>
  <c r="BT13" i="7" s="1"/>
  <c r="BY45" i="1"/>
  <c r="BY13" i="7" s="1"/>
  <c r="CJ45" i="1"/>
  <c r="CJ13" i="7" s="1"/>
  <c r="BC17" i="7"/>
  <c r="BC45" i="1"/>
  <c r="BC13" i="7" s="1"/>
  <c r="BG17" i="7"/>
  <c r="BG45" i="1"/>
  <c r="BG13" i="7" s="1"/>
  <c r="BK17" i="7"/>
  <c r="BK45" i="1"/>
  <c r="BK13" i="7" s="1"/>
  <c r="BO17" i="7"/>
  <c r="BO45" i="1"/>
  <c r="BO13" i="7" s="1"/>
  <c r="BS17" i="7"/>
  <c r="BS45" i="1"/>
  <c r="BS13" i="7" s="1"/>
  <c r="BW17" i="7"/>
  <c r="BW45" i="1"/>
  <c r="BW13" i="7" s="1"/>
  <c r="CA17" i="7"/>
  <c r="CA45" i="1"/>
  <c r="CA13" i="7" s="1"/>
  <c r="CE17" i="7"/>
  <c r="CE45" i="1"/>
  <c r="CE13" i="7" s="1"/>
  <c r="CI17" i="7"/>
  <c r="CI45" i="1"/>
  <c r="CI13" i="7" s="1"/>
  <c r="CW14" i="7"/>
  <c r="CT4" i="9"/>
  <c r="CT4" i="8"/>
  <c r="CT4" i="6"/>
  <c r="CT4" i="10"/>
  <c r="CT4" i="4"/>
  <c r="CT4" i="7"/>
  <c r="CV45" i="1"/>
  <c r="CU14" i="7"/>
  <c r="CW13" i="7"/>
  <c r="CW11" i="9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X45" i="1" l="1"/>
  <c r="CY45" i="1"/>
  <c r="CY13" i="7"/>
  <c r="CX13" i="7"/>
  <c r="CV13" i="7"/>
  <c r="CU4" i="4"/>
  <c r="CU4" i="10"/>
  <c r="CU4" i="6"/>
  <c r="CU4" i="8"/>
  <c r="CU4" i="9"/>
  <c r="CU4" i="5"/>
  <c r="CU4" i="7"/>
  <c r="CV4" i="6" l="1"/>
  <c r="CV4" i="8"/>
  <c r="CV4" i="9"/>
  <c r="CV4" i="5"/>
  <c r="CV4" i="7"/>
  <c r="CV4" i="4"/>
  <c r="CV4" i="10"/>
  <c r="CW4" i="6"/>
  <c r="CW4" i="8"/>
  <c r="CW4" i="9"/>
  <c r="CW4" i="5"/>
  <c r="CW4" i="7"/>
  <c r="CW4" i="4"/>
  <c r="CW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<sst xmlns="http://schemas.openxmlformats.org/spreadsheetml/2006/main" count="443" uniqueCount="240">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</sst>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3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2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40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1" applyNumberFormat="0" applyFill="0" applyAlignment="0" applyProtection="0"/>
    <xf numFmtId="0" fontId="73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166" fontId="66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5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3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3" fillId="0" borderId="0"/>
    <xf numFmtId="0" fontId="13" fillId="0" borderId="0"/>
    <xf numFmtId="0" fontId="10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4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4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2" fillId="0" borderId="0"/>
    <xf numFmtId="0" fontId="13" fillId="0" borderId="0"/>
    <xf numFmtId="0" fontId="104" fillId="0" borderId="0"/>
    <xf numFmtId="0" fontId="13" fillId="0" borderId="0">
      <alignment wrapText="1"/>
    </xf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04" fillId="0" borderId="0"/>
    <xf numFmtId="0" fontId="11" fillId="0" borderId="0"/>
    <xf numFmtId="0" fontId="10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3" fillId="0" borderId="0"/>
    <xf numFmtId="0" fontId="11" fillId="0" borderId="0"/>
    <xf numFmtId="0" fontId="13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4" fillId="0" borderId="0">
      <protection locked="0"/>
    </xf>
    <xf numFmtId="196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4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9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4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71" fillId="0" borderId="42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8" fillId="0" borderId="0"/>
    <xf numFmtId="166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27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8" fontId="19" fillId="0" borderId="0" xfId="0" applyNumberFormat="1" applyFont="1"/>
    <xf numFmtId="168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8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8" fontId="18" fillId="2" borderId="1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8" fontId="18" fillId="2" borderId="3" xfId="0" applyNumberFormat="1" applyFont="1" applyFill="1" applyBorder="1" applyProtection="1">
      <protection locked="0"/>
    </xf>
    <xf numFmtId="171" fontId="15" fillId="0" borderId="0" xfId="0" applyNumberFormat="1" applyFont="1"/>
    <xf numFmtId="171" fontId="19" fillId="0" borderId="0" xfId="0" applyNumberFormat="1" applyFont="1"/>
    <xf numFmtId="168" fontId="18" fillId="0" borderId="0" xfId="0" applyNumberFormat="1" applyFont="1" applyFill="1" applyBorder="1"/>
    <xf numFmtId="168" fontId="18" fillId="0" borderId="4" xfId="0" applyNumberFormat="1" applyFont="1" applyFill="1" applyBorder="1" applyAlignment="1">
      <alignment horizontal="right"/>
    </xf>
    <xf numFmtId="170" fontId="18" fillId="0" borderId="0" xfId="0" applyNumberFormat="1" applyFont="1" applyFill="1" applyBorder="1" applyProtection="1">
      <protection locked="0"/>
    </xf>
    <xf numFmtId="168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2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2" fontId="31" fillId="0" borderId="0" xfId="0" applyNumberFormat="1" applyFont="1"/>
    <xf numFmtId="0" fontId="14" fillId="0" borderId="0" xfId="0" quotePrefix="1" applyFont="1" applyAlignment="1">
      <alignment horizontal="right"/>
    </xf>
    <xf numFmtId="168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8" fontId="18" fillId="0" borderId="7" xfId="0" applyNumberFormat="1" applyFont="1" applyFill="1" applyBorder="1"/>
    <xf numFmtId="168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18" fillId="2" borderId="10" xfId="0" applyNumberFormat="1" applyFont="1" applyFill="1" applyBorder="1" applyProtection="1">
      <protection locked="0"/>
    </xf>
    <xf numFmtId="168" fontId="18" fillId="2" borderId="11" xfId="0" applyNumberFormat="1" applyFont="1" applyFill="1" applyBorder="1" applyProtection="1">
      <protection locked="0"/>
    </xf>
    <xf numFmtId="168" fontId="18" fillId="2" borderId="11" xfId="0" applyNumberFormat="1" applyFont="1" applyFill="1" applyBorder="1" applyAlignment="1">
      <alignment horizontal="right" vertical="center" wrapText="1"/>
    </xf>
    <xf numFmtId="168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8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8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8" fillId="2" borderId="11" xfId="0" applyNumberFormat="1" applyFont="1" applyFill="1" applyBorder="1" applyAlignment="1">
      <alignment horizontal="right"/>
    </xf>
    <xf numFmtId="168" fontId="14" fillId="0" borderId="2" xfId="0" applyNumberFormat="1" applyFont="1" applyFill="1" applyBorder="1" applyAlignment="1">
      <alignment horizontal="center"/>
    </xf>
    <xf numFmtId="168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17" fillId="0" borderId="12" xfId="0" applyNumberFormat="1" applyFont="1" applyFill="1" applyBorder="1"/>
    <xf numFmtId="168" fontId="18" fillId="0" borderId="12" xfId="0" applyNumberFormat="1" applyFont="1" applyFill="1" applyBorder="1"/>
    <xf numFmtId="170" fontId="18" fillId="0" borderId="12" xfId="0" applyNumberFormat="1" applyFont="1" applyFill="1" applyBorder="1" applyProtection="1">
      <protection locked="0"/>
    </xf>
    <xf numFmtId="15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8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8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8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8" fontId="18" fillId="2" borderId="3" xfId="0" applyNumberFormat="1" applyFont="1" applyFill="1" applyBorder="1" applyAlignment="1">
      <alignment horizontal="right"/>
    </xf>
    <xf numFmtId="168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5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0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/>
    <xf numFmtId="168" fontId="40" fillId="0" borderId="10" xfId="0" applyNumberFormat="1" applyFont="1" applyFill="1" applyBorder="1" applyAlignment="1" applyProtection="1">
      <alignment horizontal="right" vertical="center" wrapText="1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40" fillId="0" borderId="10" xfId="0" applyNumberFormat="1" applyFont="1" applyFill="1" applyBorder="1"/>
    <xf numFmtId="168" fontId="19" fillId="2" borderId="1" xfId="0" applyNumberFormat="1" applyFont="1" applyFill="1" applyBorder="1" applyProtection="1">
      <protection locked="0"/>
    </xf>
    <xf numFmtId="168" fontId="38" fillId="2" borderId="10" xfId="0" applyNumberFormat="1" applyFont="1" applyFill="1" applyBorder="1" applyProtection="1">
      <protection locked="0"/>
    </xf>
    <xf numFmtId="168" fontId="41" fillId="0" borderId="10" xfId="0" applyNumberFormat="1" applyFont="1" applyFill="1" applyBorder="1"/>
    <xf numFmtId="168" fontId="19" fillId="2" borderId="10" xfId="0" applyNumberFormat="1" applyFont="1" applyFill="1" applyBorder="1" applyAlignment="1">
      <alignment horizontal="right"/>
    </xf>
    <xf numFmtId="168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70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9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9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8" fontId="40" fillId="0" borderId="0" xfId="0" applyNumberFormat="1" applyFont="1" applyBorder="1"/>
    <xf numFmtId="171" fontId="39" fillId="0" borderId="0" xfId="0" applyNumberFormat="1" applyFont="1" applyBorder="1"/>
    <xf numFmtId="171" fontId="39" fillId="0" borderId="0" xfId="0" applyNumberFormat="1" applyFont="1"/>
    <xf numFmtId="0" fontId="42" fillId="0" borderId="0" xfId="0" applyFont="1"/>
    <xf numFmtId="168" fontId="40" fillId="0" borderId="0" xfId="0" applyNumberFormat="1" applyFont="1"/>
    <xf numFmtId="168" fontId="39" fillId="0" borderId="0" xfId="0" applyNumberFormat="1" applyFont="1"/>
    <xf numFmtId="0" fontId="39" fillId="0" borderId="0" xfId="0" applyFont="1"/>
    <xf numFmtId="167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8" fontId="40" fillId="0" borderId="1" xfId="0" applyNumberFormat="1" applyFont="1" applyFill="1" applyBorder="1"/>
    <xf numFmtId="168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8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170" fontId="40" fillId="0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Protection="1">
      <protection locked="0"/>
    </xf>
    <xf numFmtId="168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5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5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8" fontId="40" fillId="0" borderId="10" xfId="0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47" fillId="2" borderId="1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 vertical="center" wrapText="1"/>
    </xf>
    <xf numFmtId="168" fontId="48" fillId="0" borderId="0" xfId="0" applyNumberFormat="1" applyFont="1" applyFill="1" applyBorder="1"/>
    <xf numFmtId="168" fontId="50" fillId="0" borderId="0" xfId="0" applyNumberFormat="1" applyFont="1" applyFill="1" applyBorder="1"/>
    <xf numFmtId="170" fontId="4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 vertical="center" wrapText="1"/>
    </xf>
    <xf numFmtId="168" fontId="48" fillId="0" borderId="10" xfId="0" applyNumberFormat="1" applyFont="1" applyFill="1" applyBorder="1" applyAlignment="1" applyProtection="1">
      <alignment horizontal="right"/>
      <protection locked="0"/>
    </xf>
    <xf numFmtId="168" fontId="48" fillId="0" borderId="10" xfId="0" applyNumberFormat="1" applyFont="1" applyFill="1" applyBorder="1"/>
    <xf numFmtId="168" fontId="47" fillId="2" borderId="10" xfId="0" applyNumberFormat="1" applyFont="1" applyFill="1" applyBorder="1" applyProtection="1">
      <protection locked="0"/>
    </xf>
    <xf numFmtId="168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5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70" fontId="49" fillId="0" borderId="12" xfId="0" applyNumberFormat="1" applyFont="1" applyFill="1" applyBorder="1" applyProtection="1"/>
    <xf numFmtId="170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8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Border="1"/>
    <xf numFmtId="0" fontId="50" fillId="0" borderId="0" xfId="0" applyFont="1" applyAlignment="1">
      <alignment horizontal="center"/>
    </xf>
    <xf numFmtId="171" fontId="49" fillId="0" borderId="0" xfId="0" applyNumberFormat="1" applyFont="1" applyBorder="1"/>
    <xf numFmtId="171" fontId="49" fillId="0" borderId="0" xfId="0" applyNumberFormat="1" applyFont="1"/>
    <xf numFmtId="0" fontId="48" fillId="0" borderId="0" xfId="0" applyFont="1"/>
    <xf numFmtId="168" fontId="48" fillId="0" borderId="0" xfId="0" applyNumberFormat="1" applyFont="1"/>
    <xf numFmtId="168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7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8" fontId="47" fillId="0" borderId="0" xfId="0" applyNumberFormat="1" applyFont="1"/>
    <xf numFmtId="171" fontId="47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2" fillId="0" borderId="0" xfId="0" applyFont="1" applyAlignment="1">
      <alignment horizontal="center"/>
    </xf>
    <xf numFmtId="168" fontId="47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13" fillId="2" borderId="10" xfId="0" applyNumberFormat="1" applyFont="1" applyFill="1" applyBorder="1" applyProtection="1">
      <protection locked="0"/>
    </xf>
    <xf numFmtId="15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8" fontId="18" fillId="0" borderId="1" xfId="0" applyNumberFormat="1" applyFont="1" applyFill="1" applyBorder="1"/>
    <xf numFmtId="168" fontId="18" fillId="0" borderId="4" xfId="0" applyNumberFormat="1" applyFont="1" applyFill="1" applyBorder="1"/>
    <xf numFmtId="168" fontId="18" fillId="2" borderId="4" xfId="0" applyNumberFormat="1" applyFont="1" applyFill="1" applyBorder="1" applyAlignment="1">
      <alignment horizontal="right"/>
    </xf>
    <xf numFmtId="168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5" fontId="53" fillId="0" borderId="28" xfId="0" applyNumberFormat="1" applyFont="1" applyFill="1" applyBorder="1" applyAlignment="1">
      <alignment horizontal="center" vertical="center"/>
    </xf>
    <xf numFmtId="15" fontId="53" fillId="0" borderId="29" xfId="0" applyNumberFormat="1" applyFont="1" applyFill="1" applyBorder="1" applyAlignment="1">
      <alignment horizontal="center" vertical="center"/>
    </xf>
    <xf numFmtId="168" fontId="18" fillId="0" borderId="2" xfId="0" applyNumberFormat="1" applyFont="1" applyFill="1" applyBorder="1"/>
    <xf numFmtId="168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8" fontId="18" fillId="2" borderId="4" xfId="0" applyNumberFormat="1" applyFont="1" applyFill="1" applyBorder="1" applyProtection="1">
      <protection locked="0"/>
    </xf>
    <xf numFmtId="168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70" fontId="47" fillId="0" borderId="10" xfId="0" applyNumberFormat="1" applyFont="1" applyFill="1" applyBorder="1" applyProtection="1">
      <protection locked="0"/>
    </xf>
    <xf numFmtId="170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8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8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5" fontId="14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8" fontId="48" fillId="0" borderId="2" xfId="0" applyNumberFormat="1" applyFont="1" applyFill="1" applyBorder="1" applyAlignment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 vertical="center" wrapText="1"/>
    </xf>
    <xf numFmtId="168" fontId="47" fillId="0" borderId="1" xfId="0" applyNumberFormat="1" applyFont="1" applyFill="1" applyBorder="1" applyAlignment="1" applyProtection="1">
      <alignment horizontal="right"/>
      <protection locked="0"/>
    </xf>
    <xf numFmtId="168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8" fontId="47" fillId="2" borderId="1" xfId="0" applyNumberFormat="1" applyFont="1" applyFill="1" applyBorder="1" applyAlignment="1" applyProtection="1">
      <alignment horizontal="right"/>
      <protection locked="0"/>
    </xf>
    <xf numFmtId="168" fontId="47" fillId="7" borderId="1" xfId="0" applyNumberFormat="1" applyFont="1" applyFill="1" applyBorder="1" applyProtection="1">
      <protection locked="0"/>
    </xf>
    <xf numFmtId="168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70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53" fillId="0" borderId="12" xfId="0" applyFont="1" applyFill="1" applyBorder="1"/>
    <xf numFmtId="168" fontId="57" fillId="0" borderId="10" xfId="0" applyNumberFormat="1" applyFont="1" applyFill="1" applyBorder="1"/>
    <xf numFmtId="168" fontId="56" fillId="0" borderId="12" xfId="0" applyNumberFormat="1" applyFont="1" applyFill="1" applyBorder="1"/>
    <xf numFmtId="170" fontId="57" fillId="0" borderId="12" xfId="0" applyNumberFormat="1" applyFont="1" applyFill="1" applyBorder="1" applyProtection="1">
      <protection locked="0"/>
    </xf>
    <xf numFmtId="0" fontId="47" fillId="0" borderId="10" xfId="0" applyFont="1" applyBorder="1"/>
    <xf numFmtId="2" fontId="57" fillId="2" borderId="12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70" fontId="49" fillId="0" borderId="4" xfId="0" applyNumberFormat="1" applyFont="1" applyFill="1" applyBorder="1" applyProtection="1"/>
    <xf numFmtId="168" fontId="48" fillId="0" borderId="4" xfId="0" applyNumberFormat="1" applyFont="1" applyFill="1" applyBorder="1" applyAlignment="1" applyProtection="1">
      <alignment horizontal="right" vertical="center" wrapText="1"/>
    </xf>
    <xf numFmtId="168" fontId="48" fillId="0" borderId="4" xfId="0" applyNumberFormat="1" applyFont="1" applyFill="1" applyBorder="1" applyAlignment="1" applyProtection="1">
      <alignment horizontal="right"/>
      <protection locked="0"/>
    </xf>
    <xf numFmtId="168" fontId="48" fillId="0" borderId="4" xfId="0" applyNumberFormat="1" applyFont="1" applyFill="1" applyBorder="1"/>
    <xf numFmtId="168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70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5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2" fontId="57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8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8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8" fontId="47" fillId="2" borderId="0" xfId="0" applyNumberFormat="1" applyFont="1" applyFill="1" applyBorder="1" applyAlignment="1" applyProtection="1">
      <alignment horizontal="right"/>
      <protection locked="0"/>
    </xf>
    <xf numFmtId="168" fontId="47" fillId="2" borderId="0" xfId="0" applyNumberFormat="1" applyFont="1" applyFill="1" applyBorder="1" applyProtection="1">
      <protection locked="0"/>
    </xf>
    <xf numFmtId="168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9" fontId="38" fillId="29" borderId="10" xfId="0" applyNumberFormat="1" applyFont="1" applyFill="1" applyBorder="1" applyProtection="1">
      <protection locked="0"/>
    </xf>
    <xf numFmtId="169" fontId="19" fillId="29" borderId="1" xfId="0" applyNumberFormat="1" applyFont="1" applyFill="1" applyBorder="1" applyProtection="1">
      <protection locked="0"/>
    </xf>
    <xf numFmtId="169" fontId="38" fillId="29" borderId="1" xfId="0" applyNumberFormat="1" applyFont="1" applyFill="1" applyBorder="1" applyProtection="1">
      <protection locked="0"/>
    </xf>
    <xf numFmtId="169" fontId="47" fillId="29" borderId="1" xfId="0" applyNumberFormat="1" applyFont="1" applyFill="1" applyBorder="1" applyProtection="1">
      <protection locked="0"/>
    </xf>
    <xf numFmtId="169" fontId="47" fillId="29" borderId="10" xfId="0" applyNumberFormat="1" applyFont="1" applyFill="1" applyBorder="1" applyProtection="1">
      <protection locked="0"/>
    </xf>
    <xf numFmtId="169" fontId="13" fillId="29" borderId="10" xfId="0" applyNumberFormat="1" applyFont="1" applyFill="1" applyBorder="1" applyProtection="1">
      <protection locked="0"/>
    </xf>
    <xf numFmtId="169" fontId="47" fillId="29" borderId="0" xfId="0" applyNumberFormat="1" applyFont="1" applyFill="1" applyBorder="1" applyProtection="1">
      <protection locked="0"/>
    </xf>
    <xf numFmtId="169" fontId="13" fillId="29" borderId="1" xfId="0" applyNumberFormat="1" applyFont="1" applyFill="1" applyBorder="1" applyProtection="1">
      <protection locked="0"/>
    </xf>
    <xf numFmtId="169" fontId="13" fillId="29" borderId="0" xfId="0" applyNumberFormat="1" applyFont="1" applyFill="1" applyBorder="1" applyProtection="1">
      <protection locked="0"/>
    </xf>
    <xf numFmtId="169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5" fontId="14" fillId="0" borderId="2" xfId="0" applyNumberFormat="1" applyFont="1" applyFill="1" applyBorder="1" applyAlignment="1">
      <alignment horizontal="center" vertical="center"/>
    </xf>
    <xf numFmtId="15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9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3" fillId="0" borderId="0" xfId="0" applyNumberFormat="1" applyFont="1"/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9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9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5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10" xfId="0" applyNumberFormat="1" applyFont="1" applyFill="1" applyBorder="1" applyProtection="1">
      <protection locked="0"/>
    </xf>
    <xf numFmtId="170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168" fontId="13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3" fillId="0" borderId="12" xfId="0" applyFont="1" applyBorder="1"/>
    <xf numFmtId="2" fontId="13" fillId="0" borderId="10" xfId="0" applyNumberFormat="1" applyFont="1" applyFill="1" applyBorder="1" applyAlignment="1" applyProtection="1">
      <alignment horizontal="right"/>
    </xf>
    <xf numFmtId="169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0" fontId="49" fillId="0" borderId="7" xfId="0" applyNumberFormat="1" applyFont="1" applyFill="1" applyBorder="1" applyProtection="1"/>
    <xf numFmtId="168" fontId="48" fillId="29" borderId="1" xfId="0" applyNumberFormat="1" applyFont="1" applyFill="1" applyBorder="1" applyAlignment="1" applyProtection="1">
      <alignment horizontal="right" vertical="center" wrapText="1"/>
    </xf>
    <xf numFmtId="168" fontId="48" fillId="29" borderId="0" xfId="0" applyNumberFormat="1" applyFont="1" applyFill="1" applyBorder="1" applyAlignment="1" applyProtection="1">
      <alignment horizontal="right" vertical="center" wrapText="1"/>
    </xf>
    <xf numFmtId="168" fontId="48" fillId="29" borderId="43" xfId="0" applyNumberFormat="1" applyFont="1" applyFill="1" applyBorder="1" applyAlignment="1" applyProtection="1">
      <alignment horizontal="right" vertical="center" wrapText="1"/>
    </xf>
    <xf numFmtId="4" fontId="13" fillId="7" borderId="43" xfId="0" applyNumberFormat="1" applyFont="1" applyFill="1" applyBorder="1" applyAlignment="1" applyProtection="1">
      <alignment horizontal="right"/>
      <protection locked="0"/>
    </xf>
    <xf numFmtId="3" fontId="13" fillId="7" borderId="43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8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70" fontId="49" fillId="0" borderId="2" xfId="0" applyNumberFormat="1" applyFont="1" applyFill="1" applyBorder="1" applyProtection="1"/>
    <xf numFmtId="168" fontId="48" fillId="0" borderId="7" xfId="0" applyNumberFormat="1" applyFont="1" applyFill="1" applyBorder="1" applyAlignment="1">
      <alignment horizontal="right" vertical="center" wrapText="1"/>
    </xf>
    <xf numFmtId="168" fontId="48" fillId="0" borderId="43" xfId="0" applyNumberFormat="1" applyFont="1" applyFill="1" applyBorder="1" applyAlignment="1" applyProtection="1">
      <alignment horizontal="right"/>
      <protection locked="0"/>
    </xf>
    <xf numFmtId="168" fontId="48" fillId="0" borderId="43" xfId="0" applyNumberFormat="1" applyFont="1" applyFill="1" applyBorder="1"/>
    <xf numFmtId="3" fontId="13" fillId="7" borderId="43" xfId="0" applyNumberFormat="1" applyFont="1" applyFill="1" applyBorder="1" applyAlignment="1" applyProtection="1">
      <alignment horizontal="right"/>
      <protection locked="0"/>
    </xf>
    <xf numFmtId="173" fontId="13" fillId="7" borderId="43" xfId="0" applyNumberFormat="1" applyFont="1" applyFill="1" applyBorder="1" applyAlignment="1" applyProtection="1">
      <alignment horizontal="right"/>
      <protection locked="0"/>
    </xf>
    <xf numFmtId="10" fontId="13" fillId="7" borderId="43" xfId="0" applyNumberFormat="1" applyFont="1" applyFill="1" applyBorder="1" applyProtection="1">
      <protection locked="0"/>
    </xf>
    <xf numFmtId="175" fontId="48" fillId="7" borderId="43" xfId="1" applyNumberFormat="1" applyFont="1" applyFill="1" applyBorder="1" applyAlignment="1">
      <alignment horizontal="right"/>
    </xf>
    <xf numFmtId="2" fontId="13" fillId="7" borderId="43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5" fontId="65" fillId="0" borderId="6" xfId="0" applyNumberFormat="1" applyFont="1" applyFill="1" applyBorder="1" applyAlignment="1">
      <alignment horizontal="center" vertical="center"/>
    </xf>
    <xf numFmtId="3" fontId="13" fillId="7" borderId="43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3" xfId="0" applyNumberFormat="1" applyFont="1" applyFill="1" applyBorder="1" applyAlignment="1" applyProtection="1">
      <alignment horizontal="right"/>
      <protection locked="0"/>
    </xf>
    <xf numFmtId="173" fontId="13" fillId="7" borderId="43" xfId="0" applyNumberFormat="1" applyFont="1" applyFill="1" applyBorder="1" applyAlignment="1">
      <alignment horizontal="right" vertical="center" wrapText="1"/>
    </xf>
    <xf numFmtId="168" fontId="50" fillId="0" borderId="43" xfId="0" applyNumberFormat="1" applyFont="1" applyFill="1" applyBorder="1"/>
    <xf numFmtId="2" fontId="18" fillId="7" borderId="43" xfId="64" applyNumberFormat="1" applyFont="1" applyFill="1" applyBorder="1" applyAlignment="1" applyProtection="1">
      <alignment horizontal="right"/>
      <protection locked="0"/>
    </xf>
    <xf numFmtId="10" fontId="13" fillId="7" borderId="43" xfId="1" applyNumberFormat="1" applyFont="1" applyFill="1" applyBorder="1" applyAlignment="1" applyProtection="1">
      <alignment horizontal="right"/>
      <protection locked="0"/>
    </xf>
    <xf numFmtId="2" fontId="18" fillId="7" borderId="43" xfId="1" applyNumberFormat="1" applyFont="1" applyFill="1" applyBorder="1" applyAlignment="1" applyProtection="1">
      <alignment horizontal="right"/>
      <protection locked="0"/>
    </xf>
    <xf numFmtId="10" fontId="48" fillId="29" borderId="43" xfId="0" applyNumberFormat="1" applyFont="1" applyFill="1" applyBorder="1" applyAlignment="1" applyProtection="1">
      <alignment horizontal="right"/>
      <protection locked="0"/>
    </xf>
    <xf numFmtId="170" fontId="48" fillId="0" borderId="43" xfId="0" applyNumberFormat="1" applyFont="1" applyFill="1" applyBorder="1" applyProtection="1">
      <protection locked="0"/>
    </xf>
    <xf numFmtId="2" fontId="13" fillId="7" borderId="43" xfId="0" applyNumberFormat="1" applyFont="1" applyFill="1" applyBorder="1" applyProtection="1">
      <protection locked="0"/>
    </xf>
    <xf numFmtId="2" fontId="13" fillId="7" borderId="43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3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3" xfId="0" applyNumberFormat="1" applyFont="1" applyFill="1" applyBorder="1" applyProtection="1">
      <protection locked="0"/>
    </xf>
    <xf numFmtId="169" fontId="48" fillId="29" borderId="43" xfId="0" applyNumberFormat="1" applyFont="1" applyFill="1" applyBorder="1" applyProtection="1">
      <protection locked="0"/>
    </xf>
    <xf numFmtId="0" fontId="3" fillId="0" borderId="0" xfId="3579" applyFill="1"/>
    <xf numFmtId="168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43" xfId="0" applyNumberFormat="1" applyFont="1" applyFill="1" applyBorder="1" applyAlignment="1" applyProtection="1">
      <alignment horizontal="right"/>
    </xf>
    <xf numFmtId="3" fontId="2" fillId="0" borderId="0" xfId="3665" applyNumberFormat="1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5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70" fontId="15" fillId="0" borderId="8" xfId="0" applyNumberFormat="1" applyFont="1" applyFill="1" applyBorder="1" applyProtection="1"/>
    <xf numFmtId="168" fontId="13" fillId="29" borderId="43" xfId="0" applyNumberFormat="1" applyFont="1" applyFill="1" applyBorder="1" applyAlignment="1" applyProtection="1">
      <alignment horizontal="right" vertical="center" wrapText="1"/>
    </xf>
    <xf numFmtId="168" fontId="13" fillId="0" borderId="43" xfId="0" applyNumberFormat="1" applyFont="1" applyFill="1" applyBorder="1" applyAlignment="1" applyProtection="1">
      <alignment horizontal="right"/>
      <protection locked="0"/>
    </xf>
    <xf numFmtId="168" fontId="13" fillId="0" borderId="43" xfId="0" applyNumberFormat="1" applyFont="1" applyFill="1" applyBorder="1"/>
    <xf numFmtId="168" fontId="22" fillId="0" borderId="43" xfId="0" applyNumberFormat="1" applyFont="1" applyFill="1" applyBorder="1"/>
    <xf numFmtId="10" fontId="13" fillId="29" borderId="43" xfId="0" applyNumberFormat="1" applyFont="1" applyFill="1" applyBorder="1" applyAlignment="1" applyProtection="1">
      <alignment horizontal="right"/>
      <protection locked="0"/>
    </xf>
    <xf numFmtId="175" fontId="13" fillId="7" borderId="43" xfId="1" applyNumberFormat="1" applyFont="1" applyFill="1" applyBorder="1" applyAlignment="1">
      <alignment horizontal="right"/>
    </xf>
    <xf numFmtId="170" fontId="13" fillId="0" borderId="43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9" fontId="13" fillId="29" borderId="8" xfId="0" applyNumberFormat="1" applyFont="1" applyFill="1" applyBorder="1" applyProtection="1">
      <protection locked="0"/>
    </xf>
    <xf numFmtId="168" fontId="1" fillId="0" borderId="0" xfId="3744" applyNumberFormat="1"/>
    <xf numFmtId="3" fontId="13" fillId="7" borderId="44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15" fontId="14" fillId="0" borderId="39" xfId="0" applyNumberFormat="1" applyFont="1" applyFill="1" applyBorder="1" applyAlignment="1">
      <alignment horizontal="center" vertical="center"/>
    </xf>
    <xf numFmtId="15" fontId="14" fillId="0" borderId="3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right" vertical="center" wrapText="1"/>
    </xf>
    <xf numFmtId="3" fontId="13" fillId="2" borderId="43" xfId="0" applyNumberFormat="1" applyFont="1" applyFill="1" applyBorder="1" applyAlignment="1" applyProtection="1">
      <alignment horizontal="right" vertical="center" wrapText="1"/>
    </xf>
    <xf numFmtId="168" fontId="22" fillId="0" borderId="0" xfId="0" applyNumberFormat="1" applyFont="1" applyFill="1" applyBorder="1"/>
    <xf numFmtId="2" fontId="18" fillId="7" borderId="0" xfId="64" applyNumberFormat="1" applyFont="1" applyFill="1" applyBorder="1" applyAlignment="1" applyProtection="1">
      <alignment horizontal="right"/>
      <protection locked="0"/>
    </xf>
    <xf numFmtId="10" fontId="13" fillId="29" borderId="0" xfId="0" applyNumberFormat="1" applyFont="1" applyFill="1" applyBorder="1" applyAlignment="1" applyProtection="1">
      <alignment horizontal="right"/>
      <protection locked="0"/>
    </xf>
    <xf numFmtId="170" fontId="13" fillId="0" borderId="0" xfId="0" applyNumberFormat="1" applyFont="1" applyFill="1" applyBorder="1" applyProtection="1">
      <protection locked="0"/>
    </xf>
    <xf numFmtId="2" fontId="13" fillId="3" borderId="15" xfId="0" applyNumberFormat="1" applyFont="1" applyFill="1" applyBorder="1" applyAlignment="1" applyProtection="1">
      <alignment horizontal="right"/>
    </xf>
    <xf numFmtId="2" fontId="13" fillId="7" borderId="15" xfId="0" applyNumberFormat="1" applyFont="1" applyFill="1" applyBorder="1" applyProtection="1">
      <protection locked="0"/>
    </xf>
    <xf numFmtId="169" fontId="13" fillId="29" borderId="7" xfId="0" applyNumberFormat="1" applyFont="1" applyFill="1" applyBorder="1" applyProtection="1">
      <protection locked="0"/>
    </xf>
    <xf numFmtId="168" fontId="13" fillId="0" borderId="0" xfId="0" applyNumberFormat="1" applyFont="1" applyBorder="1"/>
    <xf numFmtId="171" fontId="15" fillId="0" borderId="0" xfId="0" applyNumberFormat="1" applyFont="1" applyBorder="1"/>
    <xf numFmtId="2" fontId="13" fillId="7" borderId="26" xfId="0" applyNumberFormat="1" applyFont="1" applyFill="1" applyBorder="1" applyProtection="1">
      <protection locked="0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D887"/>
  <sheetViews>
    <sheetView zoomScale="85" zoomScaleNormal="85" workbookViewId="0">
      <pane xSplit="4" ySplit="5" topLeftCell="CL29" activePane="bottomRight" state="frozen"/>
      <selection pane="topRight" activeCell="E1" sqref="E1"/>
      <selection pane="bottomLeft" activeCell="A6" sqref="A6"/>
      <selection pane="bottomRight" activeCell="CL36" sqref="B6:CY88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43" customWidth="1"/>
    <col min="96" max="96" width="8.140625" style="727" customWidth="1"/>
    <col min="97" max="97" width="8.140625" style="200" customWidth="1"/>
    <col min="98" max="98" width="9.28515625" style="200" customWidth="1"/>
    <col min="99" max="99" width="9.7109375" style="200" customWidth="1"/>
    <col min="100" max="100" width="9.7109375" style="243" customWidth="1"/>
    <col min="101" max="101" width="9.7109375" style="200" customWidth="1"/>
    <col min="102" max="102" width="9" style="200" customWidth="1"/>
    <col min="103" max="103" width="10" style="200" customWidth="1"/>
    <col min="104" max="104" width="14.85546875" customWidth="1"/>
  </cols>
  <sheetData>
    <row r="1" spans="1:10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240"/>
      <c r="CR1" s="408"/>
      <c r="CS1" s="308"/>
      <c r="CT1" s="308"/>
      <c r="CU1" s="308"/>
      <c r="CV1" s="240"/>
      <c r="CW1" s="308"/>
      <c r="CX1" s="308"/>
      <c r="CY1" s="308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240"/>
      <c r="CR2" s="408"/>
      <c r="CS2" s="308"/>
      <c r="CT2" s="308"/>
      <c r="CU2" s="308"/>
      <c r="CV2" s="240"/>
      <c r="CW2" s="308"/>
      <c r="CX2" s="308"/>
      <c r="CY2" s="308"/>
    </row>
    <row r="3" spans="1:106" ht="19.5" customHeight="1" thickBot="1" x14ac:dyDescent="0.3">
      <c r="A3"/>
      <c r="C3" s="15"/>
      <c r="D3" s="901" t="s">
        <v>117</v>
      </c>
      <c r="E3" s="903" t="s">
        <v>97</v>
      </c>
      <c r="F3" s="903" t="s">
        <v>99</v>
      </c>
      <c r="G3" s="903" t="s">
        <v>100</v>
      </c>
      <c r="H3" s="903" t="s">
        <v>101</v>
      </c>
      <c r="I3" s="903" t="s">
        <v>102</v>
      </c>
      <c r="J3" s="903" t="s">
        <v>104</v>
      </c>
      <c r="K3" s="903" t="s">
        <v>106</v>
      </c>
      <c r="L3" s="886" t="s">
        <v>107</v>
      </c>
      <c r="M3" s="888" t="s">
        <v>108</v>
      </c>
      <c r="N3" s="886" t="s">
        <v>109</v>
      </c>
      <c r="O3" s="886" t="s">
        <v>110</v>
      </c>
      <c r="P3" s="888" t="s">
        <v>111</v>
      </c>
      <c r="Q3" s="886" t="s">
        <v>112</v>
      </c>
      <c r="R3" s="886" t="s">
        <v>113</v>
      </c>
      <c r="S3" s="886" t="s">
        <v>114</v>
      </c>
      <c r="T3" s="886" t="s">
        <v>115</v>
      </c>
      <c r="U3" s="886" t="s">
        <v>123</v>
      </c>
      <c r="V3" s="886" t="s">
        <v>124</v>
      </c>
      <c r="W3" s="886" t="s">
        <v>125</v>
      </c>
      <c r="X3" s="886" t="s">
        <v>126</v>
      </c>
      <c r="Y3" s="886" t="s">
        <v>127</v>
      </c>
      <c r="Z3" s="886" t="s">
        <v>128</v>
      </c>
      <c r="AA3" s="886" t="s">
        <v>129</v>
      </c>
      <c r="AB3" s="886" t="s">
        <v>130</v>
      </c>
      <c r="AC3" s="886" t="s">
        <v>131</v>
      </c>
      <c r="AD3" s="886" t="s">
        <v>132</v>
      </c>
      <c r="AE3" s="886" t="s">
        <v>133</v>
      </c>
      <c r="AF3" s="886" t="s">
        <v>134</v>
      </c>
      <c r="AG3" s="886" t="s">
        <v>135</v>
      </c>
      <c r="AH3" s="886" t="s">
        <v>136</v>
      </c>
      <c r="AI3" s="886" t="s">
        <v>137</v>
      </c>
      <c r="AJ3" s="886" t="s">
        <v>138</v>
      </c>
      <c r="AK3" s="886" t="s">
        <v>139</v>
      </c>
      <c r="AL3" s="886" t="s">
        <v>141</v>
      </c>
      <c r="AM3" s="886" t="s">
        <v>142</v>
      </c>
      <c r="AN3" s="886" t="s">
        <v>143</v>
      </c>
      <c r="AO3" s="886" t="s">
        <v>144</v>
      </c>
      <c r="AP3" s="886" t="s">
        <v>145</v>
      </c>
      <c r="AQ3" s="886" t="s">
        <v>146</v>
      </c>
      <c r="AR3" s="886" t="s">
        <v>147</v>
      </c>
      <c r="AS3" s="886" t="s">
        <v>148</v>
      </c>
      <c r="AT3" s="886" t="s">
        <v>149</v>
      </c>
      <c r="AU3" s="886" t="s">
        <v>150</v>
      </c>
      <c r="AV3" s="888" t="s">
        <v>153</v>
      </c>
      <c r="AW3" s="886" t="s">
        <v>154</v>
      </c>
      <c r="AX3" s="886" t="s">
        <v>155</v>
      </c>
      <c r="AY3" s="886" t="s">
        <v>156</v>
      </c>
      <c r="AZ3" s="886" t="s">
        <v>157</v>
      </c>
      <c r="BA3" s="886" t="s">
        <v>158</v>
      </c>
      <c r="BB3" s="886" t="s">
        <v>164</v>
      </c>
      <c r="BC3" s="886" t="s">
        <v>165</v>
      </c>
      <c r="BD3" s="886" t="s">
        <v>166</v>
      </c>
      <c r="BE3" s="886" t="s">
        <v>167</v>
      </c>
      <c r="BF3" s="886" t="s">
        <v>168</v>
      </c>
      <c r="BG3" s="886" t="s">
        <v>174</v>
      </c>
      <c r="BH3" s="886" t="s">
        <v>175</v>
      </c>
      <c r="BI3" s="886" t="s">
        <v>176</v>
      </c>
      <c r="BJ3" s="886" t="s">
        <v>177</v>
      </c>
      <c r="BK3" s="886" t="s">
        <v>179</v>
      </c>
      <c r="BL3" s="888" t="s">
        <v>180</v>
      </c>
      <c r="BM3" s="886" t="s">
        <v>181</v>
      </c>
      <c r="BN3" s="886" t="s">
        <v>182</v>
      </c>
      <c r="BO3" s="886" t="s">
        <v>183</v>
      </c>
      <c r="BP3" s="886" t="s">
        <v>185</v>
      </c>
      <c r="BQ3" s="886" t="s">
        <v>186</v>
      </c>
      <c r="BR3" s="886" t="s">
        <v>187</v>
      </c>
      <c r="BS3" s="890" t="s">
        <v>189</v>
      </c>
      <c r="BT3" s="890" t="s">
        <v>190</v>
      </c>
      <c r="BU3" s="892" t="s">
        <v>199</v>
      </c>
      <c r="BV3" s="886" t="s">
        <v>201</v>
      </c>
      <c r="BW3" s="886" t="s">
        <v>208</v>
      </c>
      <c r="BX3" s="886" t="s">
        <v>209</v>
      </c>
      <c r="BY3" s="886" t="s">
        <v>213</v>
      </c>
      <c r="BZ3" s="888" t="s">
        <v>218</v>
      </c>
      <c r="CA3" s="888" t="s">
        <v>219</v>
      </c>
      <c r="CB3" s="888" t="s">
        <v>221</v>
      </c>
      <c r="CC3" s="888" t="s">
        <v>223</v>
      </c>
      <c r="CD3" s="888" t="s">
        <v>224</v>
      </c>
      <c r="CE3" s="888" t="s">
        <v>225</v>
      </c>
      <c r="CF3" s="888" t="s">
        <v>226</v>
      </c>
      <c r="CG3" s="888" t="s">
        <v>227</v>
      </c>
      <c r="CH3" s="888" t="s">
        <v>230</v>
      </c>
      <c r="CI3" s="888" t="s">
        <v>231</v>
      </c>
      <c r="CJ3" s="886" t="s">
        <v>232</v>
      </c>
      <c r="CK3" s="886" t="s">
        <v>233</v>
      </c>
      <c r="CL3" s="886" t="s">
        <v>234</v>
      </c>
      <c r="CM3" s="886" t="s">
        <v>235</v>
      </c>
      <c r="CN3" s="886" t="s">
        <v>238</v>
      </c>
      <c r="CO3" s="747" t="s">
        <v>184</v>
      </c>
      <c r="CP3" s="747" t="s">
        <v>151</v>
      </c>
      <c r="CQ3" s="747" t="s">
        <v>152</v>
      </c>
      <c r="CR3" s="871" t="s">
        <v>188</v>
      </c>
      <c r="CS3" s="897" t="s">
        <v>239</v>
      </c>
      <c r="CT3" s="897"/>
      <c r="CU3" s="897"/>
      <c r="CV3" s="897"/>
      <c r="CW3" s="897"/>
      <c r="CX3" s="895" t="s">
        <v>140</v>
      </c>
      <c r="CY3" s="896"/>
    </row>
    <row r="4" spans="1:106" ht="16.5" customHeight="1" x14ac:dyDescent="0.2">
      <c r="A4"/>
      <c r="C4" s="23"/>
      <c r="D4" s="902"/>
      <c r="E4" s="904"/>
      <c r="F4" s="904"/>
      <c r="G4" s="904"/>
      <c r="H4" s="904"/>
      <c r="I4" s="904"/>
      <c r="J4" s="904"/>
      <c r="K4" s="904"/>
      <c r="L4" s="887"/>
      <c r="M4" s="889"/>
      <c r="N4" s="887"/>
      <c r="O4" s="887"/>
      <c r="P4" s="889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9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9"/>
      <c r="BM4" s="887"/>
      <c r="BN4" s="887"/>
      <c r="BO4" s="887"/>
      <c r="BP4" s="887"/>
      <c r="BQ4" s="887"/>
      <c r="BR4" s="887"/>
      <c r="BS4" s="891"/>
      <c r="BT4" s="891"/>
      <c r="BU4" s="893"/>
      <c r="BV4" s="887"/>
      <c r="BW4" s="887"/>
      <c r="BX4" s="887"/>
      <c r="BY4" s="887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7"/>
      <c r="CK4" s="887"/>
      <c r="CL4" s="887"/>
      <c r="CM4" s="887"/>
      <c r="CN4" s="887"/>
      <c r="CO4" s="748">
        <v>42461</v>
      </c>
      <c r="CP4" s="748">
        <f>+CO4+7</f>
        <v>42468</v>
      </c>
      <c r="CQ4" s="748">
        <f>+CP4+7</f>
        <v>42475</v>
      </c>
      <c r="CR4" s="872">
        <f>+CQ4+7</f>
        <v>42482</v>
      </c>
      <c r="CS4" s="623">
        <v>42485</v>
      </c>
      <c r="CT4" s="378">
        <f>+CS4+1</f>
        <v>42486</v>
      </c>
      <c r="CU4" s="378">
        <f>+CT4+1</f>
        <v>42487</v>
      </c>
      <c r="CV4" s="378">
        <f>+CU4+1</f>
        <v>42488</v>
      </c>
      <c r="CW4" s="471">
        <f>+CU4+1+1</f>
        <v>42489</v>
      </c>
      <c r="CX4" s="377" t="s">
        <v>20</v>
      </c>
      <c r="CY4" s="309" t="s">
        <v>212</v>
      </c>
    </row>
    <row r="5" spans="1:10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360"/>
      <c r="CN5" s="360"/>
      <c r="CO5" s="444"/>
      <c r="CP5" s="444"/>
      <c r="CQ5" s="444"/>
      <c r="CR5" s="873"/>
      <c r="CS5" s="624"/>
      <c r="CT5" s="318"/>
      <c r="CU5" s="318"/>
      <c r="CV5" s="800"/>
      <c r="CW5" s="319"/>
      <c r="CX5" s="310"/>
      <c r="CY5" s="205"/>
    </row>
    <row r="6" spans="1:106" ht="13.5" x14ac:dyDescent="0.2">
      <c r="C6" s="68" t="s">
        <v>236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9"/>
      <c r="BT6" s="483"/>
      <c r="BU6" s="530"/>
      <c r="BV6" s="483"/>
      <c r="BW6" s="483"/>
      <c r="BX6" s="483"/>
      <c r="BY6" s="730"/>
      <c r="BZ6" s="730"/>
      <c r="CA6" s="730"/>
      <c r="CB6" s="730"/>
      <c r="CC6" s="730"/>
      <c r="CD6" s="730"/>
      <c r="CE6" s="730"/>
      <c r="CF6" s="730"/>
      <c r="CG6" s="483"/>
      <c r="CH6" s="529"/>
      <c r="CI6" s="529"/>
      <c r="CJ6" s="483"/>
      <c r="CK6" s="529"/>
      <c r="CL6" s="529"/>
      <c r="CM6" s="529"/>
      <c r="CN6" s="529"/>
      <c r="CO6" s="750"/>
      <c r="CP6" s="445"/>
      <c r="CQ6" s="445"/>
      <c r="CR6" s="71"/>
      <c r="CS6" s="625"/>
      <c r="CT6" s="431"/>
      <c r="CU6" s="431"/>
      <c r="CV6" s="431"/>
      <c r="CW6" s="432"/>
      <c r="CX6" s="301"/>
      <c r="CY6" s="302"/>
    </row>
    <row r="7" spans="1:106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4">
        <v>15386.647503849999</v>
      </c>
      <c r="BX7" s="534">
        <v>15477.552068539999</v>
      </c>
      <c r="BY7" s="362">
        <v>15123.15418833</v>
      </c>
      <c r="BZ7" s="534">
        <v>15087.309402160001</v>
      </c>
      <c r="CA7" s="534">
        <v>15143.512809999998</v>
      </c>
      <c r="CB7" s="362">
        <v>14967.562632600002</v>
      </c>
      <c r="CC7" s="534">
        <v>14841.489893320002</v>
      </c>
      <c r="CD7" s="534">
        <v>14647.741906069999</v>
      </c>
      <c r="CE7" s="362">
        <v>14708.357076800003</v>
      </c>
      <c r="CF7" s="534">
        <v>14486.075041890001</v>
      </c>
      <c r="CG7" s="362">
        <v>14353.026264579999</v>
      </c>
      <c r="CH7" s="362">
        <v>14229.222640329997</v>
      </c>
      <c r="CI7" s="534">
        <v>13967.455094340003</v>
      </c>
      <c r="CJ7" s="362">
        <v>13528.590747479999</v>
      </c>
      <c r="CK7" s="362">
        <v>13056.142426700002</v>
      </c>
      <c r="CL7" s="801">
        <v>12818.296497339999</v>
      </c>
      <c r="CM7" s="801">
        <v>12787.37214892</v>
      </c>
      <c r="CN7" s="801">
        <v>12482.879840449999</v>
      </c>
      <c r="CO7" s="801">
        <v>12494.95605526</v>
      </c>
      <c r="CP7" s="801">
        <v>12322.684916540002</v>
      </c>
      <c r="CQ7" s="801">
        <v>12337.602524020002</v>
      </c>
      <c r="CR7" s="475">
        <v>12242.950387269999</v>
      </c>
      <c r="CS7" s="828">
        <v>12197.47586816</v>
      </c>
      <c r="CT7" s="829">
        <v>12183.661793509998</v>
      </c>
      <c r="CU7" s="829">
        <v>12221.8636558</v>
      </c>
      <c r="CV7" s="829">
        <v>12197.268214729998</v>
      </c>
      <c r="CW7" s="801">
        <v>12233.355650599999</v>
      </c>
      <c r="CX7" s="383">
        <f t="shared" ref="CX7:CX16" si="0">+CW7-CR7</f>
        <v>-9.5947366700002021</v>
      </c>
      <c r="CY7" s="541">
        <f t="shared" ref="CY7:CY16" si="1">(+(CW7/CR7-1))*100</f>
        <v>-7.8369480938000891E-2</v>
      </c>
      <c r="CZ7" s="540"/>
      <c r="DA7" s="293"/>
      <c r="DB7" s="299"/>
    </row>
    <row r="8" spans="1:106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4">
        <v>13486.38388123</v>
      </c>
      <c r="BX8" s="534">
        <v>13585.699008439999</v>
      </c>
      <c r="BY8" s="362">
        <v>13226.548415290001</v>
      </c>
      <c r="BZ8" s="534">
        <v>13117.472763160002</v>
      </c>
      <c r="CA8" s="534">
        <v>13242.692437559999</v>
      </c>
      <c r="CB8" s="362">
        <v>13100.238207620001</v>
      </c>
      <c r="CC8" s="534">
        <v>12944.401605880001</v>
      </c>
      <c r="CD8" s="534">
        <v>12776.478923239998</v>
      </c>
      <c r="CE8" s="362">
        <v>12845.411135120001</v>
      </c>
      <c r="CF8" s="534">
        <v>12749.52231468</v>
      </c>
      <c r="CG8" s="362">
        <v>12551.355121840001</v>
      </c>
      <c r="CH8" s="362">
        <v>12438.3978809</v>
      </c>
      <c r="CI8" s="534">
        <v>12151.058428079999</v>
      </c>
      <c r="CJ8" s="362">
        <v>11837.056368139998</v>
      </c>
      <c r="CK8" s="362">
        <v>11357.486079400001</v>
      </c>
      <c r="CL8" s="801">
        <v>11046.755480329999</v>
      </c>
      <c r="CM8" s="801">
        <v>10864.59095224</v>
      </c>
      <c r="CN8" s="801">
        <v>10556.37455583</v>
      </c>
      <c r="CO8" s="801">
        <v>10559.822995799999</v>
      </c>
      <c r="CP8" s="801">
        <v>10376.450471840002</v>
      </c>
      <c r="CQ8" s="801">
        <v>10413.531208230001</v>
      </c>
      <c r="CR8" s="475">
        <v>10283.907385389999</v>
      </c>
      <c r="CS8" s="828">
        <v>10260.829175760002</v>
      </c>
      <c r="CT8" s="829">
        <v>10241.459244579999</v>
      </c>
      <c r="CU8" s="829">
        <v>10272.855005879999</v>
      </c>
      <c r="CV8" s="829">
        <v>10243.426757379999</v>
      </c>
      <c r="CW8" s="801">
        <v>10249.98252632</v>
      </c>
      <c r="CX8" s="383">
        <f t="shared" si="0"/>
        <v>-33.924859069999002</v>
      </c>
      <c r="CY8" s="541">
        <f t="shared" si="1"/>
        <v>-0.32988296956266705</v>
      </c>
      <c r="CZ8" s="540"/>
      <c r="DA8" s="293"/>
      <c r="DB8" s="299"/>
    </row>
    <row r="9" spans="1:106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4">
        <v>246.84372042999999</v>
      </c>
      <c r="BX9" s="534">
        <v>244.06522056</v>
      </c>
      <c r="BY9" s="362">
        <v>241.43191057999999</v>
      </c>
      <c r="BZ9" s="534">
        <v>234.86781403999998</v>
      </c>
      <c r="CA9" s="534">
        <v>235.72083123000002</v>
      </c>
      <c r="CB9" s="362">
        <v>230.61676469000002</v>
      </c>
      <c r="CC9" s="534">
        <v>232.88332547000002</v>
      </c>
      <c r="CD9" s="534">
        <v>231.62289480999999</v>
      </c>
      <c r="CE9" s="362">
        <v>233.9027136</v>
      </c>
      <c r="CF9" s="534">
        <v>232.43571885999998</v>
      </c>
      <c r="CG9" s="362">
        <v>234.7325189</v>
      </c>
      <c r="CH9" s="362">
        <v>234.18535274000001</v>
      </c>
      <c r="CI9" s="534">
        <v>232.27025193999998</v>
      </c>
      <c r="CJ9" s="362">
        <v>228.98451735</v>
      </c>
      <c r="CK9" s="362">
        <v>231.21156453</v>
      </c>
      <c r="CL9" s="801">
        <v>230.47986592000001</v>
      </c>
      <c r="CM9" s="801">
        <v>231.47641289999999</v>
      </c>
      <c r="CN9" s="801">
        <v>234.50420253999999</v>
      </c>
      <c r="CO9" s="801">
        <v>234.87431437999999</v>
      </c>
      <c r="CP9" s="801">
        <v>234.90765779999998</v>
      </c>
      <c r="CQ9" s="801">
        <v>234.07407255000001</v>
      </c>
      <c r="CR9" s="475">
        <v>234.79095584999999</v>
      </c>
      <c r="CS9" s="828">
        <v>234.34248699</v>
      </c>
      <c r="CT9" s="829">
        <v>234.31414509000001</v>
      </c>
      <c r="CU9" s="829">
        <v>234.75261093</v>
      </c>
      <c r="CV9" s="829">
        <v>234.95267139999999</v>
      </c>
      <c r="CW9" s="801">
        <v>235.65756793</v>
      </c>
      <c r="CX9" s="383">
        <f t="shared" si="0"/>
        <v>0.86661208000001011</v>
      </c>
      <c r="CY9" s="541">
        <f t="shared" si="1"/>
        <v>0.3690994301133399</v>
      </c>
      <c r="CZ9" s="540"/>
      <c r="DA9" s="293"/>
      <c r="DB9" s="299"/>
    </row>
    <row r="10" spans="1:106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4">
        <v>1640.2779796899999</v>
      </c>
      <c r="BX10" s="534">
        <v>1634.79270954</v>
      </c>
      <c r="BY10" s="362">
        <v>1642.3194899599998</v>
      </c>
      <c r="BZ10" s="534">
        <v>1722.46448246</v>
      </c>
      <c r="CA10" s="534">
        <v>1652.54869371</v>
      </c>
      <c r="CB10" s="362">
        <v>1624.42909779</v>
      </c>
      <c r="CC10" s="534">
        <v>1651.80623197</v>
      </c>
      <c r="CD10" s="534">
        <v>1627.3072992700002</v>
      </c>
      <c r="CE10" s="362">
        <v>1616.5895618300001</v>
      </c>
      <c r="CF10" s="534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01">
        <v>1528.79226234</v>
      </c>
      <c r="CM10" s="801">
        <v>1678.9818462799999</v>
      </c>
      <c r="CN10" s="801">
        <v>1679.5175070799999</v>
      </c>
      <c r="CO10" s="801">
        <v>1687.75546758</v>
      </c>
      <c r="CP10" s="801">
        <v>1698.8217344</v>
      </c>
      <c r="CQ10" s="801">
        <v>1677.53656574</v>
      </c>
      <c r="CR10" s="475">
        <v>1711.75320603</v>
      </c>
      <c r="CS10" s="828">
        <v>1689.82923916</v>
      </c>
      <c r="CT10" s="829">
        <v>1695.4149463399999</v>
      </c>
      <c r="CU10" s="829">
        <v>1701.7592402400001</v>
      </c>
      <c r="CV10" s="829">
        <v>1706.3813372</v>
      </c>
      <c r="CW10" s="801">
        <v>1735.1710988499999</v>
      </c>
      <c r="CX10" s="383">
        <f t="shared" si="0"/>
        <v>23.417892819999906</v>
      </c>
      <c r="CY10" s="541">
        <f t="shared" si="1"/>
        <v>1.3680647851282313</v>
      </c>
      <c r="CZ10" s="540"/>
      <c r="DA10" s="293"/>
      <c r="DB10" s="299"/>
    </row>
    <row r="11" spans="1:106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4">
        <v>13.1419225</v>
      </c>
      <c r="BX11" s="534">
        <v>12.99513</v>
      </c>
      <c r="BY11" s="362">
        <v>12.8543725</v>
      </c>
      <c r="BZ11" s="534">
        <v>12.5043425</v>
      </c>
      <c r="CA11" s="534">
        <v>12.5508475</v>
      </c>
      <c r="CB11" s="362">
        <v>12.2785625</v>
      </c>
      <c r="CC11" s="534">
        <v>12.398729999999999</v>
      </c>
      <c r="CD11" s="534">
        <v>12.332788749999999</v>
      </c>
      <c r="CE11" s="362">
        <v>12.453666249999999</v>
      </c>
      <c r="CF11" s="534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01">
        <v>12.26888875</v>
      </c>
      <c r="CM11" s="801">
        <v>12.3229375</v>
      </c>
      <c r="CN11" s="801">
        <v>12.483575</v>
      </c>
      <c r="CO11" s="801">
        <v>12.503277499999999</v>
      </c>
      <c r="CP11" s="801">
        <v>12.5050525</v>
      </c>
      <c r="CQ11" s="801">
        <v>12.460677499999999</v>
      </c>
      <c r="CR11" s="475">
        <v>12.49884</v>
      </c>
      <c r="CS11" s="828">
        <v>12.47496625</v>
      </c>
      <c r="CT11" s="829">
        <v>12.4734575</v>
      </c>
      <c r="CU11" s="829">
        <v>12.49679875</v>
      </c>
      <c r="CV11" s="829">
        <v>12.50744875</v>
      </c>
      <c r="CW11" s="801">
        <v>12.5444575</v>
      </c>
      <c r="CX11" s="383">
        <f t="shared" si="0"/>
        <v>4.5617500000000533E-2</v>
      </c>
      <c r="CY11" s="541">
        <f t="shared" si="1"/>
        <v>0.36497386957510258</v>
      </c>
      <c r="CZ11" s="540"/>
      <c r="DA11" s="293"/>
      <c r="DB11" s="299"/>
    </row>
    <row r="12" spans="1:106" x14ac:dyDescent="0.2">
      <c r="C12" s="25"/>
      <c r="D12" s="156" t="s">
        <v>237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9">
        <f t="shared" ref="BX12:CK12" si="6">+BX13+BX14+BX15+BX16</f>
        <v>19073.95594782546</v>
      </c>
      <c r="BY12" s="259">
        <f t="shared" si="6"/>
        <v>18737.393402408583</v>
      </c>
      <c r="BZ12" s="499">
        <f t="shared" si="6"/>
        <v>18569.949520629816</v>
      </c>
      <c r="CA12" s="499">
        <f t="shared" si="6"/>
        <v>18615.87582340432</v>
      </c>
      <c r="CB12" s="259">
        <f t="shared" si="6"/>
        <v>18427.394790495149</v>
      </c>
      <c r="CC12" s="499">
        <f t="shared" si="6"/>
        <v>18507.721166693646</v>
      </c>
      <c r="CD12" s="499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f t="shared" si="6"/>
        <v>17054.234812999584</v>
      </c>
      <c r="CL12" s="802">
        <f t="shared" ref="CL12:CM12" si="7">+CL13+CL14+CL15+CL16</f>
        <v>16814.12118509259</v>
      </c>
      <c r="CM12" s="802">
        <f t="shared" si="7"/>
        <v>16803.814027677261</v>
      </c>
      <c r="CN12" s="802">
        <v>16548.699030065432</v>
      </c>
      <c r="CO12" s="802">
        <v>16542.045482697271</v>
      </c>
      <c r="CP12" s="794">
        <v>16413.499104341405</v>
      </c>
      <c r="CQ12" s="794">
        <v>16427.368071651414</v>
      </c>
      <c r="CR12" s="475">
        <v>16375.339957724129</v>
      </c>
      <c r="CS12" s="830">
        <f t="shared" ref="CS12:CT12" si="8">+CS13+CS14+CS15+CS16</f>
        <v>16351.244723812688</v>
      </c>
      <c r="CT12" s="829">
        <f t="shared" si="8"/>
        <v>16342.759511893866</v>
      </c>
      <c r="CU12" s="829">
        <f>+CU13+CU14+CU15+CU16</f>
        <v>16345.703382484004</v>
      </c>
      <c r="CV12" s="829">
        <f>+CV13+CV14+CV15+CV16</f>
        <v>16302.859475367197</v>
      </c>
      <c r="CW12" s="802">
        <f>+CW13+CW14+CW15+CW16</f>
        <v>16331.416550020478</v>
      </c>
      <c r="CX12" s="383">
        <f t="shared" si="0"/>
        <v>-43.92340770365081</v>
      </c>
      <c r="CY12" s="541">
        <f t="shared" si="1"/>
        <v>-0.26822898221989799</v>
      </c>
      <c r="CZ12" s="540"/>
      <c r="DA12" s="293"/>
      <c r="DB12" s="299"/>
    </row>
    <row r="13" spans="1:106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82">
        <v>12818.310155429999</v>
      </c>
      <c r="CM13" s="782">
        <v>12787.383130419999</v>
      </c>
      <c r="CN13" s="782">
        <v>12482.758729730002</v>
      </c>
      <c r="CO13" s="782">
        <v>12494.70781819</v>
      </c>
      <c r="CP13" s="782">
        <v>12322.613807730002</v>
      </c>
      <c r="CQ13" s="782">
        <v>12336.874930170001</v>
      </c>
      <c r="CR13" s="475">
        <v>12242.901486519999</v>
      </c>
      <c r="CS13" s="831">
        <v>12197.47585812</v>
      </c>
      <c r="CT13" s="829">
        <v>12183.661783469999</v>
      </c>
      <c r="CU13" s="829">
        <v>12221.749780600001</v>
      </c>
      <c r="CV13" s="829">
        <v>12197.154339529998</v>
      </c>
      <c r="CW13" s="782">
        <v>12233.24143502</v>
      </c>
      <c r="CX13" s="383">
        <f t="shared" si="0"/>
        <v>-9.6600514999990992</v>
      </c>
      <c r="CY13" s="541">
        <f t="shared" si="1"/>
        <v>-7.8903285390596878E-2</v>
      </c>
      <c r="CZ13" s="540"/>
      <c r="DA13" s="293"/>
      <c r="DB13" s="299"/>
    </row>
    <row r="14" spans="1:106" ht="12.75" customHeight="1" x14ac:dyDescent="0.2">
      <c r="C14" s="25"/>
      <c r="D14" s="532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6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94">
        <v>2587.3463667346941</v>
      </c>
      <c r="CM14" s="794">
        <v>2608.0494263979595</v>
      </c>
      <c r="CN14" s="794">
        <v>2656.5024960437318</v>
      </c>
      <c r="CO14" s="794">
        <v>2637.8693345320698</v>
      </c>
      <c r="CP14" s="794">
        <v>2681.2945174067049</v>
      </c>
      <c r="CQ14" s="794">
        <v>2654.7243580029158</v>
      </c>
      <c r="CR14" s="475">
        <v>2713.2661551093292</v>
      </c>
      <c r="CS14" s="832">
        <v>2734.5284166486881</v>
      </c>
      <c r="CT14" s="829">
        <v>2739.8083416632658</v>
      </c>
      <c r="CU14" s="829">
        <v>2743.2931866137023</v>
      </c>
      <c r="CV14" s="829">
        <v>2725.0135831034981</v>
      </c>
      <c r="CW14" s="794">
        <v>2717.4520319489784</v>
      </c>
      <c r="CX14" s="383">
        <f t="shared" si="0"/>
        <v>4.1858768396491541</v>
      </c>
      <c r="CY14" s="541">
        <f t="shared" si="1"/>
        <v>0.15427446480937856</v>
      </c>
      <c r="CZ14" s="540"/>
      <c r="DA14" s="293"/>
      <c r="DB14" s="299"/>
    </row>
    <row r="15" spans="1:106" ht="12.75" customHeight="1" x14ac:dyDescent="0.2">
      <c r="C15" s="25"/>
      <c r="D15" s="532" t="s">
        <v>210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4">
        <v>556.70541374469997</v>
      </c>
      <c r="CM15" s="794">
        <v>557.02958685210001</v>
      </c>
      <c r="CN15" s="794">
        <v>557.5330379065</v>
      </c>
      <c r="CO15" s="794">
        <v>557.54471452999996</v>
      </c>
      <c r="CP15" s="794">
        <v>557.54104729710002</v>
      </c>
      <c r="CQ15" s="794">
        <v>583.61171891959998</v>
      </c>
      <c r="CR15" s="475">
        <v>583.70145443579997</v>
      </c>
      <c r="CS15" s="832">
        <v>583.72761547380003</v>
      </c>
      <c r="CT15" s="829">
        <v>583.74860155609997</v>
      </c>
      <c r="CU15" s="829">
        <v>583.76038656490005</v>
      </c>
      <c r="CV15" s="829">
        <v>583.77493380190003</v>
      </c>
      <c r="CW15" s="794">
        <v>583.78956367410001</v>
      </c>
      <c r="CX15" s="383">
        <f t="shared" si="0"/>
        <v>8.8109238300035031E-2</v>
      </c>
      <c r="CY15" s="541">
        <f t="shared" si="1"/>
        <v>1.5094914982727303E-2</v>
      </c>
      <c r="CZ15" s="540"/>
      <c r="DA15" s="293"/>
      <c r="DB15" s="299"/>
    </row>
    <row r="16" spans="1:106" ht="12.75" customHeight="1" x14ac:dyDescent="0.2">
      <c r="C16" s="25"/>
      <c r="D16" s="532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4">
        <v>851.75924918320004</v>
      </c>
      <c r="CM16" s="794">
        <v>851.35188400720006</v>
      </c>
      <c r="CN16" s="794">
        <v>851.90476638519999</v>
      </c>
      <c r="CO16" s="794">
        <v>851.92361544519997</v>
      </c>
      <c r="CP16" s="794">
        <v>852.04973190759995</v>
      </c>
      <c r="CQ16" s="794">
        <v>852.15706455889995</v>
      </c>
      <c r="CR16" s="475">
        <v>835.47086165899998</v>
      </c>
      <c r="CS16" s="832">
        <v>835.51283357019997</v>
      </c>
      <c r="CT16" s="829">
        <v>835.54078520450003</v>
      </c>
      <c r="CU16" s="829">
        <v>796.90002870540002</v>
      </c>
      <c r="CV16" s="829">
        <v>796.91661893180003</v>
      </c>
      <c r="CW16" s="794">
        <v>796.93351937739999</v>
      </c>
      <c r="CX16" s="383">
        <f t="shared" si="0"/>
        <v>-38.53734228159999</v>
      </c>
      <c r="CY16" s="541">
        <f t="shared" si="1"/>
        <v>-4.6126494711109522</v>
      </c>
      <c r="CZ16" s="540"/>
      <c r="DA16" s="293"/>
      <c r="DB16" s="299"/>
    </row>
    <row r="17" spans="1:106" ht="12.75" customHeight="1" x14ac:dyDescent="0.2">
      <c r="C17" s="666"/>
      <c r="D17" s="667" t="s">
        <v>118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2</v>
      </c>
      <c r="CE17" s="672">
        <v>0</v>
      </c>
      <c r="CF17" s="676">
        <v>0</v>
      </c>
      <c r="CG17" s="672">
        <v>7.1</v>
      </c>
      <c r="CH17" s="672">
        <v>15.8</v>
      </c>
      <c r="CI17" s="672">
        <v>13.799999999999999</v>
      </c>
      <c r="CJ17" s="672">
        <v>10.299999999999999</v>
      </c>
      <c r="CK17" s="672">
        <v>121.7</v>
      </c>
      <c r="CL17" s="803">
        <v>81.199999999999989</v>
      </c>
      <c r="CM17" s="803">
        <v>77</v>
      </c>
      <c r="CN17" s="803">
        <v>60.1</v>
      </c>
      <c r="CO17" s="803">
        <v>3</v>
      </c>
      <c r="CP17" s="803">
        <v>2</v>
      </c>
      <c r="CQ17" s="803">
        <v>0</v>
      </c>
      <c r="CR17" s="475">
        <v>0.1</v>
      </c>
      <c r="CS17" s="833">
        <v>0</v>
      </c>
      <c r="CT17" s="829">
        <v>0</v>
      </c>
      <c r="CU17" s="829">
        <v>0</v>
      </c>
      <c r="CV17" s="829">
        <v>0</v>
      </c>
      <c r="CW17" s="803">
        <v>0.1</v>
      </c>
      <c r="CX17" s="815">
        <f>+(CS17+CT17+CU17+CW17+CW17)-CR17</f>
        <v>0.1</v>
      </c>
      <c r="CY17" s="542">
        <f>(+((CS17+CT17+CU17+CW17+CW17)/CR17-1))*100</f>
        <v>100</v>
      </c>
      <c r="CZ17" s="540"/>
      <c r="DA17" s="293"/>
      <c r="DB17" s="299"/>
    </row>
    <row r="18" spans="1:106" ht="12.75" customHeight="1" x14ac:dyDescent="0.2">
      <c r="C18" s="666"/>
      <c r="D18" s="667" t="s">
        <v>159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17.5</v>
      </c>
      <c r="CE18" s="672">
        <v>5.4</v>
      </c>
      <c r="CF18" s="676">
        <v>9.7999999999999989</v>
      </c>
      <c r="CG18" s="672">
        <v>7.1999999999999993</v>
      </c>
      <c r="CH18" s="672">
        <v>29.5</v>
      </c>
      <c r="CI18" s="672">
        <v>6.3000000000000007</v>
      </c>
      <c r="CJ18" s="672">
        <v>21</v>
      </c>
      <c r="CK18" s="672">
        <v>42.1</v>
      </c>
      <c r="CL18" s="803">
        <v>5.0999999999999996</v>
      </c>
      <c r="CM18" s="803">
        <v>2.4</v>
      </c>
      <c r="CN18" s="803">
        <v>0.3</v>
      </c>
      <c r="CO18" s="803">
        <v>0</v>
      </c>
      <c r="CP18" s="803">
        <v>0</v>
      </c>
      <c r="CQ18" s="803">
        <v>0</v>
      </c>
      <c r="CR18" s="475">
        <v>1.3</v>
      </c>
      <c r="CS18" s="833">
        <v>0</v>
      </c>
      <c r="CT18" s="829">
        <v>0</v>
      </c>
      <c r="CU18" s="829">
        <v>0</v>
      </c>
      <c r="CV18" s="829">
        <v>0</v>
      </c>
      <c r="CW18" s="803">
        <v>0</v>
      </c>
      <c r="CX18" s="815">
        <f>+(CS18+CT18+CU18+CW18+CW18)-CR18</f>
        <v>-1.3</v>
      </c>
      <c r="CY18" s="542">
        <f>(+((CS18+CT18+CU18+CW18+CW18)/CR18-1))*100</f>
        <v>-100</v>
      </c>
      <c r="CZ18" s="540"/>
      <c r="DA18" s="293"/>
      <c r="DB18" s="299"/>
    </row>
    <row r="19" spans="1:106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2">
        <v>0</v>
      </c>
      <c r="CF19" s="676">
        <v>0</v>
      </c>
      <c r="CG19" s="672">
        <v>0</v>
      </c>
      <c r="CH19" s="672">
        <v>0</v>
      </c>
      <c r="CI19" s="672">
        <v>0</v>
      </c>
      <c r="CJ19" s="672">
        <v>0</v>
      </c>
      <c r="CK19" s="672">
        <v>0</v>
      </c>
      <c r="CL19" s="803">
        <v>0</v>
      </c>
      <c r="CM19" s="803">
        <v>0</v>
      </c>
      <c r="CN19" s="803">
        <v>0</v>
      </c>
      <c r="CO19" s="803">
        <v>0</v>
      </c>
      <c r="CP19" s="803">
        <v>0</v>
      </c>
      <c r="CQ19" s="803">
        <v>0</v>
      </c>
      <c r="CR19" s="475">
        <v>0</v>
      </c>
      <c r="CS19" s="833">
        <v>0</v>
      </c>
      <c r="CT19" s="829">
        <v>0</v>
      </c>
      <c r="CU19" s="829">
        <v>0</v>
      </c>
      <c r="CV19" s="829">
        <v>0</v>
      </c>
      <c r="CW19" s="803">
        <v>0</v>
      </c>
      <c r="CX19" s="815">
        <f>+(CS19+CT19+CU19+CW19+CW19)-CR19</f>
        <v>0</v>
      </c>
      <c r="CY19" s="542" t="e">
        <f>(+((CS19+CT19+CU19+CW19+CW19)/CR19-1))*100</f>
        <v>#DIV/0!</v>
      </c>
      <c r="CZ19" s="540"/>
      <c r="DA19" s="293"/>
    </row>
    <row r="20" spans="1:106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2">
        <v>0</v>
      </c>
      <c r="CF20" s="676">
        <v>0</v>
      </c>
      <c r="CG20" s="672">
        <v>0</v>
      </c>
      <c r="CH20" s="672">
        <v>0</v>
      </c>
      <c r="CI20" s="672">
        <v>0</v>
      </c>
      <c r="CJ20" s="672">
        <v>0</v>
      </c>
      <c r="CK20" s="672">
        <v>0</v>
      </c>
      <c r="CL20" s="803">
        <v>0</v>
      </c>
      <c r="CM20" s="803">
        <v>0</v>
      </c>
      <c r="CN20" s="803">
        <v>0</v>
      </c>
      <c r="CO20" s="803">
        <v>0</v>
      </c>
      <c r="CP20" s="803">
        <v>0</v>
      </c>
      <c r="CQ20" s="803">
        <v>0</v>
      </c>
      <c r="CR20" s="475">
        <v>0</v>
      </c>
      <c r="CS20" s="833">
        <v>0</v>
      </c>
      <c r="CT20" s="829">
        <v>0</v>
      </c>
      <c r="CU20" s="829">
        <v>0</v>
      </c>
      <c r="CV20" s="829">
        <v>0</v>
      </c>
      <c r="CW20" s="803">
        <v>0</v>
      </c>
      <c r="CX20" s="815">
        <f>+(CS20+CT20+CU20+CW20+CW20)-CR20</f>
        <v>0</v>
      </c>
      <c r="CY20" s="542" t="e">
        <f>(+((CS20+CT20+CU20+CW20+CW20)/CR20-1))*100</f>
        <v>#DIV/0!</v>
      </c>
      <c r="CZ20" s="540"/>
      <c r="DA20" s="293"/>
    </row>
    <row r="21" spans="1:106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60.5</v>
      </c>
      <c r="CE21" s="682">
        <v>115.125</v>
      </c>
      <c r="CF21" s="686">
        <v>73.3</v>
      </c>
      <c r="CG21" s="682">
        <v>179.3</v>
      </c>
      <c r="CH21" s="682">
        <v>94.9</v>
      </c>
      <c r="CI21" s="682">
        <v>222.8</v>
      </c>
      <c r="CJ21" s="682">
        <v>194.3</v>
      </c>
      <c r="CK21" s="682">
        <v>342.2</v>
      </c>
      <c r="CL21" s="789">
        <v>265</v>
      </c>
      <c r="CM21" s="789">
        <v>192.5</v>
      </c>
      <c r="CN21" s="789">
        <v>377.59999999999997</v>
      </c>
      <c r="CO21" s="789">
        <v>2</v>
      </c>
      <c r="CP21" s="789">
        <v>96.5</v>
      </c>
      <c r="CQ21" s="789">
        <v>35.75</v>
      </c>
      <c r="CR21" s="789">
        <v>27.5</v>
      </c>
      <c r="CS21" s="834">
        <v>11</v>
      </c>
      <c r="CT21" s="835">
        <v>5</v>
      </c>
      <c r="CU21" s="835">
        <v>0</v>
      </c>
      <c r="CV21" s="836">
        <v>0</v>
      </c>
      <c r="CW21" s="789">
        <v>1.01</v>
      </c>
      <c r="CX21" s="815">
        <f>+(CS21+CT21+CU21+CW21+CW21)-CR21</f>
        <v>-9.4799999999999969</v>
      </c>
      <c r="CY21" s="542">
        <f>(+((CS21+CT21+CU21+CW21+CW21)/CR21-1))*100</f>
        <v>-34.472727272727269</v>
      </c>
      <c r="CZ21" s="540"/>
      <c r="DA21" s="293"/>
    </row>
    <row r="22" spans="1:106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4"/>
      <c r="BW22" s="411"/>
      <c r="BX22" s="411"/>
      <c r="BY22" s="290"/>
      <c r="BZ22" s="411"/>
      <c r="CA22" s="411"/>
      <c r="CB22" s="192"/>
      <c r="CC22" s="752"/>
      <c r="CD22" s="411"/>
      <c r="CE22" s="192"/>
      <c r="CF22" s="411"/>
      <c r="CG22" s="192"/>
      <c r="CH22" s="290"/>
      <c r="CI22" s="206"/>
      <c r="CJ22" s="206"/>
      <c r="CK22" s="206"/>
      <c r="CL22" s="752"/>
      <c r="CM22" s="752"/>
      <c r="CN22" s="752"/>
      <c r="CO22" s="752"/>
      <c r="CP22" s="838"/>
      <c r="CQ22" s="838"/>
      <c r="CR22" s="874"/>
      <c r="CS22" s="790"/>
      <c r="CT22" s="777"/>
      <c r="CU22" s="791"/>
      <c r="CV22" s="328"/>
      <c r="CW22" s="752"/>
      <c r="CX22" s="765"/>
      <c r="CY22" s="543" t="s">
        <v>3</v>
      </c>
      <c r="CZ22" s="540"/>
      <c r="DA22" s="293"/>
    </row>
    <row r="23" spans="1:106" x14ac:dyDescent="0.2">
      <c r="A23" s="227"/>
      <c r="B23" s="8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82">
        <v>66595.033799124838</v>
      </c>
      <c r="CM23" s="813">
        <v>63175.544665872658</v>
      </c>
      <c r="CN23" s="813">
        <v>59674.575930174418</v>
      </c>
      <c r="CO23" s="813">
        <v>60894.356795180895</v>
      </c>
      <c r="CP23" s="813">
        <v>60301.365850693866</v>
      </c>
      <c r="CQ23" s="813">
        <v>59979.112938526072</v>
      </c>
      <c r="CR23" s="875">
        <v>57711.376040689946</v>
      </c>
      <c r="CS23" s="849">
        <v>57291.622323224568</v>
      </c>
      <c r="CT23" s="850">
        <v>57116.816773486586</v>
      </c>
      <c r="CU23" s="850">
        <v>56882.677162000997</v>
      </c>
      <c r="CV23" s="850">
        <v>56915.218820900802</v>
      </c>
      <c r="CW23" s="782">
        <v>57933.897321517827</v>
      </c>
      <c r="CX23" s="455">
        <f>+CW23-CR23</f>
        <v>222.52128082788113</v>
      </c>
      <c r="CY23" s="541">
        <f>(+(CW23/CR23-1))*100</f>
        <v>0.38557611357419308</v>
      </c>
      <c r="CZ23" s="540"/>
      <c r="DA23" s="293"/>
      <c r="DB23" s="299"/>
    </row>
    <row r="24" spans="1:106" x14ac:dyDescent="0.2">
      <c r="A24" s="227"/>
      <c r="B24" s="8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82">
        <v>41389.473878190001</v>
      </c>
      <c r="CM24" s="813">
        <v>40258.307510389997</v>
      </c>
      <c r="CN24" s="813">
        <v>39151.185397690002</v>
      </c>
      <c r="CO24" s="813">
        <v>39257.889131989999</v>
      </c>
      <c r="CP24" s="813">
        <v>39544.376335289999</v>
      </c>
      <c r="CQ24" s="813">
        <v>39534.085938889999</v>
      </c>
      <c r="CR24" s="875">
        <v>39111.628577489995</v>
      </c>
      <c r="CS24" s="849">
        <v>39085.744972089997</v>
      </c>
      <c r="CT24" s="850">
        <v>39027.394401290003</v>
      </c>
      <c r="CU24" s="850">
        <v>39094.194379989996</v>
      </c>
      <c r="CV24" s="850">
        <v>39142.660237589997</v>
      </c>
      <c r="CW24" s="782">
        <v>39269.468627790004</v>
      </c>
      <c r="CX24" s="455">
        <f>+CW24-CR24</f>
        <v>157.84005030000844</v>
      </c>
      <c r="CY24" s="541">
        <f>(+(CW24/CR24-1))*100</f>
        <v>0.40356297101586946</v>
      </c>
      <c r="CZ24" s="540"/>
      <c r="DA24" s="293"/>
      <c r="DB24" s="299"/>
    </row>
    <row r="25" spans="1:106" x14ac:dyDescent="0.2">
      <c r="A25" s="227"/>
      <c r="B25" s="8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82">
        <v>-46544.133787802115</v>
      </c>
      <c r="CM25" s="813">
        <v>-47463.14076422833</v>
      </c>
      <c r="CN25" s="813">
        <v>-46480.539488136805</v>
      </c>
      <c r="CO25" s="813">
        <v>-46455.8065006588</v>
      </c>
      <c r="CP25" s="813">
        <v>-44988.754385050277</v>
      </c>
      <c r="CQ25" s="813">
        <v>-45096.876081388262</v>
      </c>
      <c r="CR25" s="875">
        <v>-44874.675619547204</v>
      </c>
      <c r="CS25" s="849">
        <v>-44588.939414160806</v>
      </c>
      <c r="CT25" s="850">
        <v>-44552.52543271883</v>
      </c>
      <c r="CU25" s="850">
        <v>-44747.009114309534</v>
      </c>
      <c r="CV25" s="850">
        <v>-44529.818531051227</v>
      </c>
      <c r="CW25" s="782">
        <v>-44650.567615949723</v>
      </c>
      <c r="CX25" s="455">
        <f>+CW25-CR25</f>
        <v>224.108003597481</v>
      </c>
      <c r="CY25" s="541">
        <f>(+(CW25/CR25-1))*100</f>
        <v>-0.49940863193640439</v>
      </c>
      <c r="CZ25" s="540"/>
      <c r="DA25" s="293"/>
      <c r="DB25" s="299"/>
    </row>
    <row r="26" spans="1:106" x14ac:dyDescent="0.2">
      <c r="A26" s="227"/>
      <c r="B26" s="898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82">
        <v>-20011.825010876411</v>
      </c>
      <c r="CM26" s="813">
        <v>-20263.734654778789</v>
      </c>
      <c r="CN26" s="813">
        <v>-19957.445178932117</v>
      </c>
      <c r="CO26" s="813">
        <v>-18299.384988311511</v>
      </c>
      <c r="CP26" s="813">
        <v>-17830.520970855945</v>
      </c>
      <c r="CQ26" s="813">
        <v>-18722.06006443052</v>
      </c>
      <c r="CR26" s="875">
        <v>-20320.348451187958</v>
      </c>
      <c r="CS26" s="849">
        <v>-20613.848523019638</v>
      </c>
      <c r="CT26" s="850">
        <v>-20701.125561833287</v>
      </c>
      <c r="CU26" s="850">
        <v>-21131.335864685519</v>
      </c>
      <c r="CV26" s="850">
        <v>-20897.598009026551</v>
      </c>
      <c r="CW26" s="782">
        <v>-19968.056496929788</v>
      </c>
      <c r="CX26" s="455">
        <f>+CW26-CR26</f>
        <v>352.29195425816943</v>
      </c>
      <c r="CY26" s="541">
        <f>(+(CW26/CR26-1))*100</f>
        <v>-1.7336905176819184</v>
      </c>
      <c r="CZ26" s="540"/>
      <c r="DA26" s="293"/>
      <c r="DB26" s="299"/>
    </row>
    <row r="27" spans="1:106" x14ac:dyDescent="0.2">
      <c r="A27" s="227"/>
      <c r="B27" s="898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82">
        <v>5515.2090533657993</v>
      </c>
      <c r="CM27" s="813">
        <v>5623.4534891457997</v>
      </c>
      <c r="CN27" s="813">
        <v>5624.4747691864004</v>
      </c>
      <c r="CO27" s="813">
        <v>5512.8748393755995</v>
      </c>
      <c r="CP27" s="813">
        <v>5513.2214644275991</v>
      </c>
      <c r="CQ27" s="813">
        <v>5513.7185746510004</v>
      </c>
      <c r="CR27" s="875">
        <v>5516.1002212608</v>
      </c>
      <c r="CS27" s="849">
        <v>5516.0552288278004</v>
      </c>
      <c r="CT27" s="850">
        <v>5514.7337886862006</v>
      </c>
      <c r="CU27" s="850">
        <v>5513.9532611763998</v>
      </c>
      <c r="CV27" s="850">
        <v>5514.2478888941996</v>
      </c>
      <c r="CW27" s="782">
        <v>5635.3376826232006</v>
      </c>
      <c r="CX27" s="455">
        <f>+CW27-CR27</f>
        <v>119.23746136240061</v>
      </c>
      <c r="CY27" s="541">
        <f>(+(CW27/CR27-1))*100</f>
        <v>2.1616260869014248</v>
      </c>
      <c r="CZ27" s="540"/>
      <c r="DA27" s="293"/>
      <c r="DB27" s="299"/>
    </row>
    <row r="28" spans="1:106" ht="13.5" x14ac:dyDescent="0.2">
      <c r="A28" s="227"/>
      <c r="B28" s="898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80"/>
      <c r="CM28" s="780"/>
      <c r="CN28" s="780"/>
      <c r="CO28" s="780"/>
      <c r="CP28" s="839"/>
      <c r="CQ28" s="839"/>
      <c r="CR28" s="839"/>
      <c r="CS28" s="778"/>
      <c r="CT28" s="779"/>
      <c r="CU28" s="779"/>
      <c r="CV28" s="779"/>
      <c r="CW28" s="780"/>
      <c r="CX28" s="775"/>
      <c r="CY28" s="544"/>
      <c r="CZ28" s="540"/>
      <c r="DA28" s="293"/>
    </row>
    <row r="29" spans="1:106" x14ac:dyDescent="0.2">
      <c r="A29" s="227"/>
      <c r="B29" s="8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4">
        <v>66696.684680890001</v>
      </c>
      <c r="CM29" s="794">
        <v>68384.390425739999</v>
      </c>
      <c r="CN29" s="794">
        <v>68005.989753590009</v>
      </c>
      <c r="CO29" s="794">
        <v>68754.548600394119</v>
      </c>
      <c r="CP29" s="794">
        <v>68307.749405404116</v>
      </c>
      <c r="CQ29" s="794">
        <v>68079.454848604117</v>
      </c>
      <c r="CR29" s="794">
        <v>67078.792884894094</v>
      </c>
      <c r="CS29" s="832">
        <v>67392.133347674113</v>
      </c>
      <c r="CT29" s="475">
        <v>67222.847218484108</v>
      </c>
      <c r="CU29" s="475">
        <v>67550.952985644108</v>
      </c>
      <c r="CV29" s="475">
        <v>66658.413573294121</v>
      </c>
      <c r="CW29" s="794">
        <v>67337.347534994115</v>
      </c>
      <c r="CX29" s="455">
        <f>+CW29-CR29</f>
        <v>258.55465010002081</v>
      </c>
      <c r="CY29" s="541">
        <f>(+(CW29/CR29-1))*100</f>
        <v>0.38544916952172326</v>
      </c>
      <c r="CZ29" s="540"/>
      <c r="DA29" s="293"/>
      <c r="DB29" s="299"/>
    </row>
    <row r="30" spans="1:106" x14ac:dyDescent="0.2">
      <c r="A30" s="227"/>
      <c r="B30" s="8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4">
        <v>119757.07853556001</v>
      </c>
      <c r="CM30" s="794">
        <v>119206.73807091999</v>
      </c>
      <c r="CN30" s="794">
        <v>118274.77636647</v>
      </c>
      <c r="CO30" s="794">
        <v>119475.55572696541</v>
      </c>
      <c r="CP30" s="794">
        <v>119309.65765639539</v>
      </c>
      <c r="CQ30" s="794">
        <v>118296.56711398539</v>
      </c>
      <c r="CR30" s="794">
        <v>116665.10851178535</v>
      </c>
      <c r="CS30" s="832">
        <v>116664.97218023539</v>
      </c>
      <c r="CT30" s="475">
        <v>116503.69074759538</v>
      </c>
      <c r="CU30" s="475">
        <v>116558.96071375538</v>
      </c>
      <c r="CV30" s="475">
        <v>115985.1360440454</v>
      </c>
      <c r="CW30" s="794">
        <v>118286.69789458538</v>
      </c>
      <c r="CX30" s="455">
        <f>+CW30-CR30</f>
        <v>1621.5893828000262</v>
      </c>
      <c r="CY30" s="541">
        <f>(+(CW30/CR30-1))*100</f>
        <v>1.3899523203513953</v>
      </c>
      <c r="CZ30" s="540"/>
      <c r="DA30" s="293"/>
      <c r="DB30" s="299"/>
    </row>
    <row r="31" spans="1:106" x14ac:dyDescent="0.2">
      <c r="A31" s="227"/>
      <c r="B31" s="8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4">
        <v>179621.50643555002</v>
      </c>
      <c r="CM31" s="794">
        <v>179315.63459114003</v>
      </c>
      <c r="CN31" s="794">
        <v>179403.43863933999</v>
      </c>
      <c r="CO31" s="794">
        <v>180517.02475802298</v>
      </c>
      <c r="CP31" s="794">
        <v>180399.77236254292</v>
      </c>
      <c r="CQ31" s="794">
        <v>179707.04543864293</v>
      </c>
      <c r="CR31" s="794">
        <v>178419.13131299295</v>
      </c>
      <c r="CS31" s="832">
        <v>178369.7591928629</v>
      </c>
      <c r="CT31" s="475">
        <v>178233.30507584295</v>
      </c>
      <c r="CU31" s="475">
        <v>178417.79092039296</v>
      </c>
      <c r="CV31" s="475">
        <v>177983.37245970295</v>
      </c>
      <c r="CW31" s="794">
        <v>180346.53901862292</v>
      </c>
      <c r="CX31" s="455">
        <f>+CW31-CR31</f>
        <v>1927.407705629972</v>
      </c>
      <c r="CY31" s="541">
        <f>(+(CW31/CR31-1))*100</f>
        <v>1.0802696389373256</v>
      </c>
      <c r="CZ31" s="540"/>
      <c r="DA31" s="293"/>
      <c r="DB31" s="299"/>
    </row>
    <row r="32" spans="1:106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792"/>
      <c r="CM32" s="792"/>
      <c r="CN32" s="792"/>
      <c r="CO32" s="792"/>
      <c r="CP32" s="840"/>
      <c r="CQ32" s="840"/>
      <c r="CR32" s="840"/>
      <c r="CS32" s="740"/>
      <c r="CT32" s="376"/>
      <c r="CU32" s="376"/>
      <c r="CV32" s="376"/>
      <c r="CW32" s="792"/>
      <c r="CX32" s="635"/>
      <c r="CY32" s="544"/>
      <c r="CZ32" s="540"/>
      <c r="DA32" s="293"/>
    </row>
    <row r="33" spans="1:106" x14ac:dyDescent="0.2">
      <c r="A33" s="227"/>
      <c r="B33" s="44"/>
      <c r="C33" s="17"/>
      <c r="D33" s="22" t="s">
        <v>72</v>
      </c>
      <c r="E33" s="606">
        <v>84.687568656156287</v>
      </c>
      <c r="F33" s="606">
        <v>84.331973948542242</v>
      </c>
      <c r="G33" s="606">
        <v>83.249717358655815</v>
      </c>
      <c r="H33" s="606">
        <v>82.103227596010399</v>
      </c>
      <c r="I33" s="606">
        <v>81.663372572488598</v>
      </c>
      <c r="J33" s="60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6">
        <v>82.250799393981566</v>
      </c>
      <c r="R33" s="606">
        <v>81.927568861316914</v>
      </c>
      <c r="S33" s="565">
        <v>81.638520444450052</v>
      </c>
      <c r="T33" s="56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7">
        <v>86.764335043762372</v>
      </c>
      <c r="BO33" s="607">
        <v>87.028208216336594</v>
      </c>
      <c r="BP33" s="607">
        <v>86.580852319747365</v>
      </c>
      <c r="BQ33" s="607">
        <v>86.286169608291175</v>
      </c>
      <c r="BR33" s="607">
        <v>85.853321058948538</v>
      </c>
      <c r="BS33" s="608">
        <v>86.248134971333343</v>
      </c>
      <c r="BT33" s="79">
        <v>86.503620026125034</v>
      </c>
      <c r="BU33" s="609">
        <v>86.899514816094452</v>
      </c>
      <c r="BV33" s="609">
        <v>87.492916553420443</v>
      </c>
      <c r="BW33" s="609">
        <v>87.076823300589922</v>
      </c>
      <c r="BX33" s="609">
        <v>87.429051186936434</v>
      </c>
      <c r="BY33" s="610">
        <v>88.203445218054142</v>
      </c>
      <c r="BZ33" s="609">
        <v>87.698614095670138</v>
      </c>
      <c r="CA33" s="609">
        <v>87.132964639105055</v>
      </c>
      <c r="CB33" s="610">
        <v>86.592915896893658</v>
      </c>
      <c r="CC33" s="609">
        <v>86.168552453661903</v>
      </c>
      <c r="CD33" s="609">
        <v>85.760026663405625</v>
      </c>
      <c r="CE33" s="610">
        <v>86.291797638196911</v>
      </c>
      <c r="CF33" s="609">
        <v>85.622912671998364</v>
      </c>
      <c r="CG33" s="610">
        <v>86.114501579644241</v>
      </c>
      <c r="CH33" s="610">
        <v>85.979616989218826</v>
      </c>
      <c r="CI33" s="610">
        <v>87.072952253233737</v>
      </c>
      <c r="CJ33" s="610">
        <v>87.292332011896207</v>
      </c>
      <c r="CK33" s="610">
        <f>100*0.877740245240763</f>
        <v>87.774024524076296</v>
      </c>
      <c r="CL33" s="781">
        <v>87.961824589070616</v>
      </c>
      <c r="CM33" s="781">
        <v>87.858771125132122</v>
      </c>
      <c r="CN33" s="781">
        <v>87.409716268545409</v>
      </c>
      <c r="CO33" s="781">
        <v>87.521360904867933</v>
      </c>
      <c r="CP33" s="781">
        <v>88.583707820809266</v>
      </c>
      <c r="CQ33" s="781">
        <v>88.455406104472488</v>
      </c>
      <c r="CR33" s="781">
        <v>87.936164082086947</v>
      </c>
      <c r="CS33" s="851">
        <v>88.018199478353452</v>
      </c>
      <c r="CT33" s="852">
        <v>87.89211670138495</v>
      </c>
      <c r="CU33" s="852">
        <v>87.929403414984833</v>
      </c>
      <c r="CV33" s="852">
        <v>87.948476072810678</v>
      </c>
      <c r="CW33" s="781">
        <v>88.013845723614352</v>
      </c>
      <c r="CX33" s="455">
        <f>+CW33-CR33</f>
        <v>7.7681641527405532E-2</v>
      </c>
      <c r="CY33" s="541">
        <f>(+(CW33/CR33-1))*100</f>
        <v>8.8338674239740733E-2</v>
      </c>
      <c r="CZ33" s="540"/>
      <c r="DA33" s="734"/>
    </row>
    <row r="34" spans="1:106" x14ac:dyDescent="0.2">
      <c r="A34" s="227"/>
      <c r="B34" s="44"/>
      <c r="C34" s="17"/>
      <c r="D34" s="22" t="s">
        <v>73</v>
      </c>
      <c r="E34" s="606">
        <v>73.669928665821331</v>
      </c>
      <c r="F34" s="606">
        <v>72.638456988386352</v>
      </c>
      <c r="G34" s="606">
        <v>71.802722371860327</v>
      </c>
      <c r="H34" s="606">
        <v>70.306627157396647</v>
      </c>
      <c r="I34" s="606">
        <v>69.683255699729884</v>
      </c>
      <c r="J34" s="60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6">
        <v>70.027675132566685</v>
      </c>
      <c r="R34" s="606">
        <v>69.888354030476592</v>
      </c>
      <c r="S34" s="565">
        <v>69.300063805834313</v>
      </c>
      <c r="T34" s="56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7">
        <v>81.331805555582321</v>
      </c>
      <c r="BO34" s="607">
        <v>81.27908640076754</v>
      </c>
      <c r="BP34" s="607">
        <v>81.018809356912811</v>
      </c>
      <c r="BQ34" s="607">
        <v>81.005965270427566</v>
      </c>
      <c r="BR34" s="607">
        <v>80.629591712573358</v>
      </c>
      <c r="BS34" s="608">
        <v>80.933068495558629</v>
      </c>
      <c r="BT34" s="79">
        <v>80.881584667743226</v>
      </c>
      <c r="BU34" s="609">
        <v>81.27072973795471</v>
      </c>
      <c r="BV34" s="609">
        <v>81.903012564586675</v>
      </c>
      <c r="BW34" s="609">
        <v>81.920860682059043</v>
      </c>
      <c r="BX34" s="609">
        <v>82.238070746653648</v>
      </c>
      <c r="BY34" s="610">
        <v>83.442450853385225</v>
      </c>
      <c r="BZ34" s="609">
        <v>82.726479779714111</v>
      </c>
      <c r="CA34" s="609">
        <v>82.365601639783463</v>
      </c>
      <c r="CB34" s="610">
        <v>81.809200985689912</v>
      </c>
      <c r="CC34" s="609">
        <v>81.569298124319985</v>
      </c>
      <c r="CD34" s="609">
        <v>81.419929497921046</v>
      </c>
      <c r="CE34" s="610">
        <v>81.923887376399819</v>
      </c>
      <c r="CF34" s="609">
        <v>81.449728655897275</v>
      </c>
      <c r="CG34" s="610">
        <v>81.851234972383509</v>
      </c>
      <c r="CH34" s="610">
        <v>81.981501846638452</v>
      </c>
      <c r="CI34" s="610">
        <v>82.825524464523809</v>
      </c>
      <c r="CJ34" s="610">
        <v>83.148498474244661</v>
      </c>
      <c r="CK34" s="610">
        <f>100*0.843559854595171</f>
        <v>84.3559854595171</v>
      </c>
      <c r="CL34" s="781">
        <v>83.797424972338177</v>
      </c>
      <c r="CM34" s="781">
        <v>83.485251078243508</v>
      </c>
      <c r="CN34" s="781">
        <v>83.146108714870167</v>
      </c>
      <c r="CO34" s="781">
        <v>83.27906226257889</v>
      </c>
      <c r="CP34" s="781">
        <v>83.855353602541143</v>
      </c>
      <c r="CQ34" s="781">
        <v>83.710078212019795</v>
      </c>
      <c r="CR34" s="781">
        <v>83.337251038677124</v>
      </c>
      <c r="CS34" s="851">
        <v>83.366004419515562</v>
      </c>
      <c r="CT34" s="852">
        <v>83.252074511264823</v>
      </c>
      <c r="CU34" s="852">
        <v>83.248193446589752</v>
      </c>
      <c r="CV34" s="852">
        <v>83.239234541474886</v>
      </c>
      <c r="CW34" s="781">
        <v>83.508052215914716</v>
      </c>
      <c r="CX34" s="455">
        <f>+CW34-CR34</f>
        <v>0.17080117723759258</v>
      </c>
      <c r="CY34" s="541">
        <f>(+(CW34/CR34-1))*100</f>
        <v>0.2049517773970333</v>
      </c>
      <c r="CZ34" s="540"/>
      <c r="DA34" s="293"/>
    </row>
    <row r="35" spans="1:106" x14ac:dyDescent="0.2">
      <c r="A35" s="227"/>
      <c r="B35" s="44"/>
      <c r="C35" s="17"/>
      <c r="D35" s="22" t="s">
        <v>74</v>
      </c>
      <c r="E35" s="606">
        <v>60.273576235717684</v>
      </c>
      <c r="F35" s="606">
        <v>59.003816889426844</v>
      </c>
      <c r="G35" s="606">
        <v>58.113195449165303</v>
      </c>
      <c r="H35" s="606">
        <v>56.732519402305414</v>
      </c>
      <c r="I35" s="606">
        <v>56.042252284811688</v>
      </c>
      <c r="J35" s="60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6">
        <v>59.760006321845523</v>
      </c>
      <c r="R35" s="606">
        <v>59.856096711048458</v>
      </c>
      <c r="S35" s="565">
        <v>59.692379055945779</v>
      </c>
      <c r="T35" s="56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7">
        <v>82.578423286805801</v>
      </c>
      <c r="BO35" s="607">
        <v>82.629300058484944</v>
      </c>
      <c r="BP35" s="607">
        <v>82.495226635575634</v>
      </c>
      <c r="BQ35" s="607">
        <v>82.521770135965596</v>
      </c>
      <c r="BR35" s="607">
        <v>82.437970508558493</v>
      </c>
      <c r="BS35" s="608">
        <v>82.860840720363086</v>
      </c>
      <c r="BT35" s="79">
        <v>83.021177659442088</v>
      </c>
      <c r="BU35" s="609">
        <v>83.427521905848039</v>
      </c>
      <c r="BV35" s="609">
        <v>83.940657653654654</v>
      </c>
      <c r="BW35" s="609">
        <v>84.123377096602567</v>
      </c>
      <c r="BX35" s="609">
        <v>84.363824078603528</v>
      </c>
      <c r="BY35" s="610">
        <v>85.213845190488897</v>
      </c>
      <c r="BZ35" s="609">
        <v>84.916030206714154</v>
      </c>
      <c r="CA35" s="609">
        <v>84.697324158212353</v>
      </c>
      <c r="CB35" s="610">
        <v>84.392246278745134</v>
      </c>
      <c r="CC35" s="609">
        <v>84.281418496161791</v>
      </c>
      <c r="CD35" s="609">
        <v>84.396438324483057</v>
      </c>
      <c r="CE35" s="610">
        <v>84.79873281647167</v>
      </c>
      <c r="CF35" s="609">
        <v>84.625509020023841</v>
      </c>
      <c r="CG35" s="610">
        <v>84.964700584848131</v>
      </c>
      <c r="CH35" s="610">
        <v>85.067387163049787</v>
      </c>
      <c r="CI35" s="610">
        <v>85.702308389915828</v>
      </c>
      <c r="CJ35" s="610">
        <v>85.80721297212456</v>
      </c>
      <c r="CK35" s="610">
        <f>100*0.865907988938879</f>
        <v>86.590798893887893</v>
      </c>
      <c r="CL35" s="781">
        <v>86.36450054232337</v>
      </c>
      <c r="CM35" s="781">
        <v>86.290421336663655</v>
      </c>
      <c r="CN35" s="781">
        <v>86.130230170998971</v>
      </c>
      <c r="CO35" s="781">
        <v>86.189939674842748</v>
      </c>
      <c r="CP35" s="781">
        <v>86.574212052575234</v>
      </c>
      <c r="CQ35" s="781">
        <v>86.528951877489177</v>
      </c>
      <c r="CR35" s="781">
        <v>86.348436327361327</v>
      </c>
      <c r="CS35" s="851">
        <v>86.365074157623738</v>
      </c>
      <c r="CT35" s="852">
        <v>86.295396859145939</v>
      </c>
      <c r="CU35" s="852">
        <v>86.296847081039857</v>
      </c>
      <c r="CV35" s="852">
        <v>86.25747226285992</v>
      </c>
      <c r="CW35" s="781">
        <v>86.401735347796432</v>
      </c>
      <c r="CX35" s="455">
        <f>+CW35-CR35</f>
        <v>5.3299020435105149E-2</v>
      </c>
      <c r="CY35" s="541">
        <f>(+(CW35/CR35-1))*100</f>
        <v>6.1725518957911341E-2</v>
      </c>
      <c r="CZ35" s="540"/>
      <c r="DA35" s="293"/>
    </row>
    <row r="36" spans="1:106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793"/>
      <c r="CM36" s="793"/>
      <c r="CN36" s="793"/>
      <c r="CO36" s="793"/>
      <c r="CP36" s="841"/>
      <c r="CQ36" s="841"/>
      <c r="CR36" s="841"/>
      <c r="CS36" s="387"/>
      <c r="CT36" s="190"/>
      <c r="CU36" s="190"/>
      <c r="CV36" s="190"/>
      <c r="CW36" s="793"/>
      <c r="CX36" s="636" t="s">
        <v>3</v>
      </c>
      <c r="CY36" s="545"/>
      <c r="CZ36" s="540"/>
      <c r="DA36" s="293"/>
    </row>
    <row r="37" spans="1:106" ht="12.75" customHeight="1" x14ac:dyDescent="0.2">
      <c r="A37" s="227"/>
      <c r="B37" s="9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4">
        <v>2781.8310262390664</v>
      </c>
      <c r="CM37" s="794">
        <v>2701.9375510204072</v>
      </c>
      <c r="CN37" s="794">
        <v>2852.7180320699699</v>
      </c>
      <c r="CO37" s="794">
        <v>2893.2077842565586</v>
      </c>
      <c r="CP37" s="794">
        <v>2870.0800145772587</v>
      </c>
      <c r="CQ37" s="794">
        <v>2813.1631195335267</v>
      </c>
      <c r="CR37" s="794">
        <v>2774.9565451895032</v>
      </c>
      <c r="CS37" s="832">
        <v>2774.9565451895032</v>
      </c>
      <c r="CT37" s="475">
        <v>2774.9565451895032</v>
      </c>
      <c r="CU37" s="475">
        <v>2774.9565451895032</v>
      </c>
      <c r="CV37" s="475">
        <v>2774.9565451895032</v>
      </c>
      <c r="CW37" s="794">
        <v>2774.1133819241977</v>
      </c>
      <c r="CX37" s="383">
        <f>+CW37-CR37</f>
        <v>-0.84316326530552033</v>
      </c>
      <c r="CY37" s="541">
        <f>(+(CW37/CR37-1))*100</f>
        <v>-3.0384737619304492E-2</v>
      </c>
      <c r="CZ37" s="540"/>
      <c r="DA37" s="293"/>
      <c r="DB37" s="299"/>
    </row>
    <row r="38" spans="1:106" x14ac:dyDescent="0.2">
      <c r="A38" s="227"/>
      <c r="B38" s="9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4">
        <v>1503.075341107872</v>
      </c>
      <c r="CM38" s="794">
        <v>1491.258833819242</v>
      </c>
      <c r="CN38" s="794">
        <v>1488.2744460641402</v>
      </c>
      <c r="CO38" s="794">
        <v>1488.2774635568514</v>
      </c>
      <c r="CP38" s="794">
        <v>1487.0657288629739</v>
      </c>
      <c r="CQ38" s="794">
        <v>1481.4833819241985</v>
      </c>
      <c r="CR38" s="794">
        <v>1477.2811807580176</v>
      </c>
      <c r="CS38" s="832">
        <v>1477.2811807580176</v>
      </c>
      <c r="CT38" s="475">
        <v>1477.2811807580176</v>
      </c>
      <c r="CU38" s="475">
        <v>1477.2811807580176</v>
      </c>
      <c r="CV38" s="475">
        <v>1477.2811807580176</v>
      </c>
      <c r="CW38" s="794">
        <v>1477.3063848396503</v>
      </c>
      <c r="CX38" s="383">
        <f>+CW38-CR38</f>
        <v>2.5204081632637099E-2</v>
      </c>
      <c r="CY38" s="541">
        <f>(+(CW38/CR38-1))*100</f>
        <v>1.706112685995187E-3</v>
      </c>
      <c r="CZ38" s="540"/>
      <c r="DA38" s="293"/>
      <c r="DB38" s="299"/>
    </row>
    <row r="39" spans="1:106" ht="12.75" customHeight="1" x14ac:dyDescent="0.2">
      <c r="A39" s="227"/>
      <c r="B39" s="900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4">
        <v>10311.096840000002</v>
      </c>
      <c r="CM39" s="794">
        <v>10230.035600000001</v>
      </c>
      <c r="CN39" s="794">
        <v>10209.562700000002</v>
      </c>
      <c r="CO39" s="794">
        <v>10209.583400000001</v>
      </c>
      <c r="CP39" s="794">
        <v>10201.270900000001</v>
      </c>
      <c r="CQ39" s="794">
        <v>10162.976000000002</v>
      </c>
      <c r="CR39" s="794">
        <v>10134.148900000002</v>
      </c>
      <c r="CS39" s="832">
        <v>10134.148900000002</v>
      </c>
      <c r="CT39" s="475">
        <v>10134.148900000002</v>
      </c>
      <c r="CU39" s="475">
        <v>10134.148900000002</v>
      </c>
      <c r="CV39" s="475">
        <v>10134.148900000002</v>
      </c>
      <c r="CW39" s="794">
        <v>10134.321800000002</v>
      </c>
      <c r="CX39" s="383">
        <f>+CW39-CR39</f>
        <v>0.17289999999957217</v>
      </c>
      <c r="CY39" s="541">
        <f>(+(CW39/CR39-1))*100</f>
        <v>1.706112685995187E-3</v>
      </c>
      <c r="CZ39" s="540"/>
      <c r="DA39" s="293"/>
      <c r="DB39" s="299"/>
    </row>
    <row r="40" spans="1:106" ht="12.75" customHeight="1" x14ac:dyDescent="0.2">
      <c r="A40" s="227"/>
      <c r="B40" s="900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4">
        <v>0</v>
      </c>
      <c r="CM40" s="794">
        <v>0</v>
      </c>
      <c r="CN40" s="794">
        <v>0</v>
      </c>
      <c r="CO40" s="794">
        <v>0</v>
      </c>
      <c r="CP40" s="794">
        <v>0</v>
      </c>
      <c r="CQ40" s="794">
        <v>0</v>
      </c>
      <c r="CR40" s="794">
        <v>0</v>
      </c>
      <c r="CS40" s="832">
        <v>0</v>
      </c>
      <c r="CT40" s="475">
        <v>0</v>
      </c>
      <c r="CU40" s="475">
        <v>0</v>
      </c>
      <c r="CV40" s="475">
        <v>0</v>
      </c>
      <c r="CW40" s="794">
        <v>0</v>
      </c>
      <c r="CX40" s="383">
        <v>0</v>
      </c>
      <c r="CY40" s="541">
        <v>0</v>
      </c>
      <c r="CZ40" s="540"/>
      <c r="DA40" s="293"/>
      <c r="DB40" s="299"/>
    </row>
    <row r="41" spans="1:106" x14ac:dyDescent="0.2">
      <c r="A41" s="227"/>
      <c r="B41" s="9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4">
        <v>1278.7556851311945</v>
      </c>
      <c r="CM41" s="794">
        <v>1210.6787172011652</v>
      </c>
      <c r="CN41" s="794">
        <v>1364.44358600583</v>
      </c>
      <c r="CO41" s="794">
        <v>1404.9303206997074</v>
      </c>
      <c r="CP41" s="794">
        <v>1383.0142857142848</v>
      </c>
      <c r="CQ41" s="794">
        <v>1331.6797376093284</v>
      </c>
      <c r="CR41" s="794">
        <v>1297.6753644314858</v>
      </c>
      <c r="CS41" s="832">
        <v>1297.6753644314858</v>
      </c>
      <c r="CT41" s="475">
        <v>1297.6753644314858</v>
      </c>
      <c r="CU41" s="475">
        <v>1297.6753644314858</v>
      </c>
      <c r="CV41" s="475">
        <v>1297.6753644314858</v>
      </c>
      <c r="CW41" s="794">
        <v>1296.8069970845472</v>
      </c>
      <c r="CX41" s="383">
        <f>+CW41-CR41</f>
        <v>-0.86836734693861217</v>
      </c>
      <c r="CY41" s="541">
        <f>(+(CW41/CR41-1))*100</f>
        <v>-6.6917148212874977E-2</v>
      </c>
      <c r="CZ41" s="540"/>
      <c r="DA41" s="293"/>
      <c r="DB41" s="299"/>
    </row>
    <row r="42" spans="1:106" ht="13.5" x14ac:dyDescent="0.2">
      <c r="A42" s="227"/>
      <c r="B42" s="900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4">
        <v>8772.2639999999938</v>
      </c>
      <c r="CM42" s="794">
        <v>8305.2559999999939</v>
      </c>
      <c r="CN42" s="794">
        <v>9360.0829999999933</v>
      </c>
      <c r="CO42" s="794">
        <v>9637.8219999999928</v>
      </c>
      <c r="CP42" s="794">
        <v>9487.4779999999937</v>
      </c>
      <c r="CQ42" s="794">
        <v>9135.322999999993</v>
      </c>
      <c r="CR42" s="794">
        <v>8902.0529999999926</v>
      </c>
      <c r="CS42" s="832">
        <v>8902.0529999999926</v>
      </c>
      <c r="CT42" s="475">
        <v>8902.0529999999926</v>
      </c>
      <c r="CU42" s="475">
        <v>8902.0529999999926</v>
      </c>
      <c r="CV42" s="475">
        <v>8902.0529999999926</v>
      </c>
      <c r="CW42" s="794">
        <v>8896.0959999999941</v>
      </c>
      <c r="CX42" s="383">
        <f>+CW42-CR42</f>
        <v>-5.9569999999985157</v>
      </c>
      <c r="CY42" s="541">
        <f>(+(CW42/CR42-1))*100</f>
        <v>-6.6917148212874977E-2</v>
      </c>
      <c r="CZ42" s="540"/>
      <c r="DA42" s="293"/>
      <c r="DB42" s="299"/>
    </row>
    <row r="43" spans="1:106" ht="12.75" customHeight="1" x14ac:dyDescent="0.2">
      <c r="A43" s="227"/>
      <c r="B43" s="900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4">
        <v>1501.7879999999996</v>
      </c>
      <c r="CM43" s="794">
        <v>1497.4209999999998</v>
      </c>
      <c r="CN43" s="794">
        <v>1484.0839999999996</v>
      </c>
      <c r="CO43" s="794">
        <v>1471.8229999999996</v>
      </c>
      <c r="CP43" s="794">
        <v>1466.4789999999998</v>
      </c>
      <c r="CQ43" s="794">
        <v>1464.3239999999998</v>
      </c>
      <c r="CR43" s="794">
        <v>1461.4039999999998</v>
      </c>
      <c r="CS43" s="832">
        <v>1461.4039999999998</v>
      </c>
      <c r="CT43" s="475">
        <v>1461.4039999999998</v>
      </c>
      <c r="CU43" s="475">
        <v>1461.4039999999998</v>
      </c>
      <c r="CV43" s="475">
        <v>1461.4039999999998</v>
      </c>
      <c r="CW43" s="794">
        <v>1460.4469999999997</v>
      </c>
      <c r="CX43" s="383">
        <f>+CW43-CR43</f>
        <v>-0.95700000000010732</v>
      </c>
      <c r="CY43" s="541">
        <f>(+(CW43/CR43-1))*100</f>
        <v>-6.5484971985851903E-2</v>
      </c>
      <c r="CZ43" s="540"/>
      <c r="DA43" s="293"/>
      <c r="DB43" s="299"/>
    </row>
    <row r="44" spans="1:106" x14ac:dyDescent="0.2">
      <c r="A44" s="227"/>
      <c r="B44" s="9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4">
        <v>0</v>
      </c>
      <c r="CM44" s="794">
        <v>0</v>
      </c>
      <c r="CN44" s="794">
        <v>0</v>
      </c>
      <c r="CO44" s="794">
        <v>0</v>
      </c>
      <c r="CP44" s="794">
        <v>0</v>
      </c>
      <c r="CQ44" s="794">
        <v>0</v>
      </c>
      <c r="CR44" s="794">
        <v>0</v>
      </c>
      <c r="CS44" s="832">
        <v>0</v>
      </c>
      <c r="CT44" s="475">
        <v>0</v>
      </c>
      <c r="CU44" s="475">
        <v>0</v>
      </c>
      <c r="CV44" s="475">
        <v>0</v>
      </c>
      <c r="CW44" s="794">
        <v>0</v>
      </c>
      <c r="CX44" s="383">
        <v>0</v>
      </c>
      <c r="CY44" s="541">
        <v>0</v>
      </c>
      <c r="CZ44" s="540"/>
      <c r="DA44" s="293"/>
    </row>
    <row r="45" spans="1:106" x14ac:dyDescent="0.2">
      <c r="A45" s="227"/>
      <c r="B45" s="900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2">
        <f t="shared" ref="AQ45:BA45" si="12">+AQ46+AQ49</f>
        <v>0</v>
      </c>
      <c r="AR45" s="332">
        <f t="shared" si="12"/>
        <v>0</v>
      </c>
      <c r="AS45" s="332">
        <f t="shared" si="12"/>
        <v>0</v>
      </c>
      <c r="AT45" s="196">
        <f t="shared" si="12"/>
        <v>0.40466472303207002</v>
      </c>
      <c r="AU45" s="332">
        <f t="shared" si="12"/>
        <v>1.2771137026239066E-3</v>
      </c>
      <c r="AV45" s="373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60">
        <f t="shared" si="14"/>
        <v>42.889775510204082</v>
      </c>
      <c r="BM45" s="460">
        <f t="shared" si="14"/>
        <v>0.2</v>
      </c>
      <c r="BN45" s="332">
        <f t="shared" si="14"/>
        <v>0.55000000000000004</v>
      </c>
      <c r="BO45" s="332">
        <f t="shared" si="14"/>
        <v>0.6</v>
      </c>
      <c r="BP45" s="332">
        <f t="shared" si="14"/>
        <v>23.377157208454815</v>
      </c>
      <c r="BQ45" s="332">
        <f t="shared" si="14"/>
        <v>118.84701221574343</v>
      </c>
      <c r="BR45" s="367">
        <f t="shared" si="14"/>
        <v>167.33179602623909</v>
      </c>
      <c r="BS45" s="474">
        <f t="shared" ref="BS45:CK45" si="15">+BS46+BS49</f>
        <v>120.92988466034986</v>
      </c>
      <c r="BT45" s="367">
        <f t="shared" si="15"/>
        <v>209.33883865597659</v>
      </c>
      <c r="BU45" s="508">
        <f t="shared" si="15"/>
        <v>87.879145138483906</v>
      </c>
      <c r="BV45" s="508">
        <f t="shared" si="15"/>
        <v>0.49577259475218655</v>
      </c>
      <c r="BW45" s="508">
        <f t="shared" si="15"/>
        <v>67.394652016034996</v>
      </c>
      <c r="BX45" s="508">
        <f t="shared" si="15"/>
        <v>0.24577259475218657</v>
      </c>
      <c r="BY45" s="367">
        <f t="shared" si="15"/>
        <v>14.107194333819198</v>
      </c>
      <c r="BZ45" s="508">
        <f t="shared" si="15"/>
        <v>0.45</v>
      </c>
      <c r="CA45" s="508">
        <f t="shared" si="15"/>
        <v>0.3</v>
      </c>
      <c r="CB45" s="367">
        <f t="shared" si="15"/>
        <v>0.40408163265306118</v>
      </c>
      <c r="CC45" s="508">
        <f t="shared" si="15"/>
        <v>72.245680758017485</v>
      </c>
      <c r="CD45" s="367">
        <f t="shared" si="15"/>
        <v>0.6</v>
      </c>
      <c r="CE45" s="367">
        <f t="shared" si="15"/>
        <v>0.55000000000000004</v>
      </c>
      <c r="CF45" s="367">
        <f t="shared" si="15"/>
        <v>0.4</v>
      </c>
      <c r="CG45" s="367">
        <f t="shared" si="15"/>
        <v>0.35</v>
      </c>
      <c r="CH45" s="367">
        <f t="shared" si="15"/>
        <v>0.71</v>
      </c>
      <c r="CI45" s="367">
        <f t="shared" si="15"/>
        <v>0.6426822157434402</v>
      </c>
      <c r="CJ45" s="367">
        <f t="shared" si="15"/>
        <v>0.62830903790087456</v>
      </c>
      <c r="CK45" s="367">
        <f t="shared" si="15"/>
        <v>0.65</v>
      </c>
      <c r="CL45" s="795">
        <f t="shared" ref="CL45:CM45" si="16">+CL46+CL49</f>
        <v>0.38749271137026237</v>
      </c>
      <c r="CM45" s="795">
        <f t="shared" si="16"/>
        <v>16.167346938775509</v>
      </c>
      <c r="CN45" s="795">
        <v>16.273007234693875</v>
      </c>
      <c r="CO45" s="795">
        <v>0</v>
      </c>
      <c r="CP45" s="795">
        <v>4.3731778425655975E-2</v>
      </c>
      <c r="CQ45" s="795">
        <v>0.12830903790087464</v>
      </c>
      <c r="CR45" s="795">
        <v>0.46644314868804665</v>
      </c>
      <c r="CS45" s="853">
        <f t="shared" ref="CS45:CT45" si="17">+CS46+CS49</f>
        <v>0.46644314868804665</v>
      </c>
      <c r="CT45" s="854">
        <f t="shared" si="17"/>
        <v>0.26644314868804664</v>
      </c>
      <c r="CU45" s="854">
        <f>+CU46+CU49</f>
        <v>0.15</v>
      </c>
      <c r="CV45" s="854">
        <f>+CV46+CV49</f>
        <v>0.18915451895043733</v>
      </c>
      <c r="CW45" s="795">
        <f>+CW46+CW49</f>
        <v>17.827638483965014</v>
      </c>
      <c r="CX45" s="383">
        <f t="shared" ref="CX45:CX51" si="18">+CW45-CR45</f>
        <v>17.361195335276967</v>
      </c>
      <c r="CY45" s="541">
        <f>(+(CW45/CR45-1))*100</f>
        <v>3722.0388774298394</v>
      </c>
      <c r="CZ45" s="540"/>
      <c r="DA45" s="293"/>
    </row>
    <row r="46" spans="1:106" x14ac:dyDescent="0.2">
      <c r="A46" s="227"/>
      <c r="B46" s="900"/>
      <c r="C46" s="17"/>
      <c r="D46" s="22" t="s">
        <v>22</v>
      </c>
      <c r="E46" s="124">
        <f t="shared" ref="E46:AL46" si="19">+E47/E$84+E48</f>
        <v>0</v>
      </c>
      <c r="F46" s="124">
        <f t="shared" si="19"/>
        <v>0</v>
      </c>
      <c r="G46" s="124">
        <f t="shared" si="19"/>
        <v>0.78</v>
      </c>
      <c r="H46" s="124">
        <f t="shared" si="19"/>
        <v>0</v>
      </c>
      <c r="I46" s="124">
        <f t="shared" si="19"/>
        <v>0</v>
      </c>
      <c r="J46" s="124">
        <f t="shared" si="19"/>
        <v>5.7388809182209476E-2</v>
      </c>
      <c r="K46" s="124">
        <f t="shared" si="19"/>
        <v>0</v>
      </c>
      <c r="L46" s="124">
        <f t="shared" si="19"/>
        <v>0</v>
      </c>
      <c r="M46" s="123">
        <f t="shared" si="19"/>
        <v>0.03</v>
      </c>
      <c r="N46" s="124">
        <f t="shared" si="19"/>
        <v>0.02</v>
      </c>
      <c r="O46" s="124">
        <f t="shared" si="19"/>
        <v>0.02</v>
      </c>
      <c r="P46" s="180">
        <f t="shared" si="19"/>
        <v>0</v>
      </c>
      <c r="Q46" s="124">
        <f t="shared" si="19"/>
        <v>0</v>
      </c>
      <c r="R46" s="124">
        <f t="shared" si="19"/>
        <v>0</v>
      </c>
      <c r="S46" s="196">
        <f t="shared" si="19"/>
        <v>0</v>
      </c>
      <c r="T46" s="196">
        <f t="shared" si="19"/>
        <v>0</v>
      </c>
      <c r="U46" s="196">
        <f t="shared" si="19"/>
        <v>0</v>
      </c>
      <c r="V46" s="196">
        <f t="shared" si="19"/>
        <v>0</v>
      </c>
      <c r="W46" s="196">
        <f t="shared" si="19"/>
        <v>0</v>
      </c>
      <c r="X46" s="196">
        <f t="shared" si="19"/>
        <v>0</v>
      </c>
      <c r="Y46" s="196">
        <f t="shared" si="19"/>
        <v>0</v>
      </c>
      <c r="Z46" s="196">
        <f t="shared" si="19"/>
        <v>0</v>
      </c>
      <c r="AA46" s="196">
        <f t="shared" si="19"/>
        <v>0</v>
      </c>
      <c r="AB46" s="196">
        <f t="shared" si="19"/>
        <v>9.5504655172413792E-3</v>
      </c>
      <c r="AC46" s="196">
        <f t="shared" si="19"/>
        <v>15.950432276657061</v>
      </c>
      <c r="AD46" s="196">
        <f t="shared" si="19"/>
        <v>0</v>
      </c>
      <c r="AE46" s="196">
        <f t="shared" si="19"/>
        <v>0</v>
      </c>
      <c r="AF46" s="196">
        <f t="shared" si="19"/>
        <v>0</v>
      </c>
      <c r="AG46" s="196">
        <f t="shared" si="19"/>
        <v>0</v>
      </c>
      <c r="AH46" s="196">
        <f t="shared" si="19"/>
        <v>4.3541364296081275E-3</v>
      </c>
      <c r="AI46" s="196">
        <f t="shared" si="19"/>
        <v>0</v>
      </c>
      <c r="AJ46" s="196">
        <f t="shared" si="19"/>
        <v>7.2765647743813684</v>
      </c>
      <c r="AK46" s="196">
        <f t="shared" si="19"/>
        <v>0</v>
      </c>
      <c r="AL46" s="196">
        <f t="shared" si="19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20">+AR47/AR$84+AR48</f>
        <v>0</v>
      </c>
      <c r="AS46" s="196">
        <f t="shared" si="20"/>
        <v>0</v>
      </c>
      <c r="AT46" s="196">
        <f t="shared" si="20"/>
        <v>0.40466472303207002</v>
      </c>
      <c r="AU46" s="196">
        <f t="shared" si="20"/>
        <v>1.2771137026239066E-3</v>
      </c>
      <c r="AV46" s="373">
        <f t="shared" si="20"/>
        <v>1.2771137026239066E-3</v>
      </c>
      <c r="AW46" s="196">
        <f t="shared" si="20"/>
        <v>0.15</v>
      </c>
      <c r="AX46" s="196">
        <f t="shared" si="20"/>
        <v>0</v>
      </c>
      <c r="AY46" s="196">
        <f t="shared" si="20"/>
        <v>0</v>
      </c>
      <c r="AZ46" s="196">
        <f t="shared" si="20"/>
        <v>0</v>
      </c>
      <c r="BA46" s="196">
        <f t="shared" si="20"/>
        <v>0.5</v>
      </c>
      <c r="BB46" s="196">
        <f t="shared" si="20"/>
        <v>0.9</v>
      </c>
      <c r="BC46" s="196">
        <f t="shared" si="20"/>
        <v>0.9</v>
      </c>
      <c r="BD46" s="196">
        <f t="shared" si="20"/>
        <v>1.1000000000000001</v>
      </c>
      <c r="BE46" s="196">
        <f t="shared" si="20"/>
        <v>0.35</v>
      </c>
      <c r="BF46" s="196">
        <f t="shared" si="20"/>
        <v>0.2</v>
      </c>
      <c r="BG46" s="196">
        <f t="shared" si="20"/>
        <v>8.7463556851311949E-2</v>
      </c>
      <c r="BH46" s="196">
        <f t="shared" si="20"/>
        <v>0.13119533527696792</v>
      </c>
      <c r="BI46" s="196">
        <f t="shared" si="20"/>
        <v>0.64577259475218662</v>
      </c>
      <c r="BJ46" s="196">
        <f t="shared" si="20"/>
        <v>0.35</v>
      </c>
      <c r="BK46" s="196">
        <f t="shared" si="20"/>
        <v>0</v>
      </c>
      <c r="BL46" s="460">
        <f t="shared" si="20"/>
        <v>0.2</v>
      </c>
      <c r="BM46" s="460">
        <f t="shared" si="20"/>
        <v>0.2</v>
      </c>
      <c r="BN46" s="332">
        <f t="shared" si="20"/>
        <v>0.55000000000000004</v>
      </c>
      <c r="BO46" s="332">
        <f t="shared" si="20"/>
        <v>0.6</v>
      </c>
      <c r="BP46" s="332">
        <f t="shared" si="20"/>
        <v>1.1000000000000001</v>
      </c>
      <c r="BQ46" s="332">
        <f t="shared" si="20"/>
        <v>0.7</v>
      </c>
      <c r="BR46" s="367">
        <f t="shared" si="20"/>
        <v>0.47288629737609333</v>
      </c>
      <c r="BS46" s="474">
        <f t="shared" si="20"/>
        <v>0.25</v>
      </c>
      <c r="BT46" s="367">
        <f t="shared" si="20"/>
        <v>0</v>
      </c>
      <c r="BU46" s="508">
        <f t="shared" si="20"/>
        <v>5.0736151603498545</v>
      </c>
      <c r="BV46" s="508">
        <f t="shared" si="20"/>
        <v>0.49577259475218655</v>
      </c>
      <c r="BW46" s="508">
        <f t="shared" ref="BW46:CK46" si="21">+BW47/BW$84+BW48</f>
        <v>0.35830903790087465</v>
      </c>
      <c r="BX46" s="508">
        <f t="shared" si="21"/>
        <v>0.24577259475218657</v>
      </c>
      <c r="BY46" s="367">
        <f t="shared" si="21"/>
        <v>5.0606413994169088</v>
      </c>
      <c r="BZ46" s="508">
        <f t="shared" si="21"/>
        <v>0.45</v>
      </c>
      <c r="CA46" s="508">
        <f t="shared" si="21"/>
        <v>0.3</v>
      </c>
      <c r="CB46" s="367">
        <f t="shared" si="21"/>
        <v>0.40408163265306118</v>
      </c>
      <c r="CC46" s="508">
        <f t="shared" si="21"/>
        <v>0.7</v>
      </c>
      <c r="CD46" s="367">
        <f t="shared" si="21"/>
        <v>0.6</v>
      </c>
      <c r="CE46" s="367">
        <f t="shared" si="21"/>
        <v>0.55000000000000004</v>
      </c>
      <c r="CF46" s="367">
        <f t="shared" si="21"/>
        <v>0.4</v>
      </c>
      <c r="CG46" s="367">
        <f t="shared" si="21"/>
        <v>0.35</v>
      </c>
      <c r="CH46" s="367">
        <f t="shared" si="21"/>
        <v>0.71</v>
      </c>
      <c r="CI46" s="367">
        <f t="shared" si="21"/>
        <v>0.6426822157434402</v>
      </c>
      <c r="CJ46" s="367">
        <f t="shared" si="21"/>
        <v>0.62830903790087456</v>
      </c>
      <c r="CK46" s="367">
        <f t="shared" si="21"/>
        <v>0.65</v>
      </c>
      <c r="CL46" s="795">
        <f t="shared" ref="CL46:CM46" si="22">+CL47/CL$84+CL48</f>
        <v>0.38749271137026237</v>
      </c>
      <c r="CM46" s="795">
        <f t="shared" si="22"/>
        <v>16.167346938775509</v>
      </c>
      <c r="CN46" s="795">
        <v>16.273007234693875</v>
      </c>
      <c r="CO46" s="795">
        <v>0</v>
      </c>
      <c r="CP46" s="795">
        <v>4.3731778425655975E-2</v>
      </c>
      <c r="CQ46" s="795">
        <v>0.12830903790087464</v>
      </c>
      <c r="CR46" s="854">
        <v>0.46644314868804665</v>
      </c>
      <c r="CS46" s="853">
        <f t="shared" ref="CS46:CT46" si="23">+CS47/CS$84+CS48</f>
        <v>0.46644314868804665</v>
      </c>
      <c r="CT46" s="854">
        <f t="shared" si="23"/>
        <v>0.26644314868804664</v>
      </c>
      <c r="CU46" s="854">
        <f>+CU47/CU$84+CU48</f>
        <v>0.15</v>
      </c>
      <c r="CV46" s="854">
        <f>+CV47/CV$84+CV48</f>
        <v>0.18915451895043733</v>
      </c>
      <c r="CW46" s="795">
        <f>+CW47/CW$84+CW48</f>
        <v>17.827638483965014</v>
      </c>
      <c r="CX46" s="383">
        <f t="shared" si="18"/>
        <v>17.361195335276967</v>
      </c>
      <c r="CY46" s="541">
        <f>(+(CW46/CR46-1))*100</f>
        <v>3722.0388774298394</v>
      </c>
      <c r="CZ46" s="540"/>
      <c r="DA46" s="293"/>
    </row>
    <row r="47" spans="1:106" ht="12.75" customHeight="1" outlineLevel="1" x14ac:dyDescent="0.2">
      <c r="A47" s="227"/>
      <c r="B47" s="9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8">
        <v>0.505</v>
      </c>
      <c r="BV47" s="508">
        <v>1</v>
      </c>
      <c r="BW47" s="508">
        <v>0.4</v>
      </c>
      <c r="BX47" s="508">
        <v>1</v>
      </c>
      <c r="BY47" s="367">
        <v>30.6</v>
      </c>
      <c r="BZ47" s="508">
        <v>0</v>
      </c>
      <c r="CA47" s="508">
        <v>0</v>
      </c>
      <c r="CB47" s="367">
        <v>1.4</v>
      </c>
      <c r="CC47" s="508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5">
        <v>0.12</v>
      </c>
      <c r="CM47" s="795">
        <v>109.879</v>
      </c>
      <c r="CN47" s="795">
        <v>111.63282962999999</v>
      </c>
      <c r="CO47" s="795">
        <v>0</v>
      </c>
      <c r="CP47" s="795">
        <v>0.3</v>
      </c>
      <c r="CQ47" s="795">
        <v>0.4</v>
      </c>
      <c r="CR47" s="854">
        <v>0.25</v>
      </c>
      <c r="CS47" s="853">
        <v>0.25</v>
      </c>
      <c r="CT47" s="854">
        <v>0.25</v>
      </c>
      <c r="CU47" s="854">
        <v>0</v>
      </c>
      <c r="CV47" s="854">
        <v>0.2</v>
      </c>
      <c r="CW47" s="795">
        <v>121.2</v>
      </c>
      <c r="CX47" s="383">
        <f t="shared" si="18"/>
        <v>120.95</v>
      </c>
      <c r="CY47" s="542"/>
      <c r="CZ47" s="540"/>
      <c r="DA47" s="293"/>
    </row>
    <row r="48" spans="1:106" ht="12.75" customHeight="1" outlineLevel="1" x14ac:dyDescent="0.2">
      <c r="A48" s="227"/>
      <c r="B48" s="9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8">
        <v>5</v>
      </c>
      <c r="BV48" s="508">
        <v>0.35</v>
      </c>
      <c r="BW48" s="508">
        <v>0.3</v>
      </c>
      <c r="BX48" s="508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8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5">
        <v>0.37</v>
      </c>
      <c r="CM48" s="795">
        <v>0.15</v>
      </c>
      <c r="CN48" s="795">
        <v>0</v>
      </c>
      <c r="CO48" s="795">
        <v>0</v>
      </c>
      <c r="CP48" s="795">
        <v>0</v>
      </c>
      <c r="CQ48" s="795">
        <v>7.0000000000000007E-2</v>
      </c>
      <c r="CR48" s="854">
        <v>0.43</v>
      </c>
      <c r="CS48" s="853">
        <v>0.43</v>
      </c>
      <c r="CT48" s="854">
        <v>0.23</v>
      </c>
      <c r="CU48" s="854">
        <v>0.15</v>
      </c>
      <c r="CV48" s="854">
        <v>0.16</v>
      </c>
      <c r="CW48" s="795">
        <v>0.16</v>
      </c>
      <c r="CX48" s="383">
        <f t="shared" si="18"/>
        <v>-0.27</v>
      </c>
      <c r="CY48" s="541">
        <f>(+(CW48/CR48-1))*100</f>
        <v>-62.790697674418603</v>
      </c>
      <c r="CZ48" s="540"/>
      <c r="DA48" s="293"/>
    </row>
    <row r="49" spans="1:106" x14ac:dyDescent="0.2">
      <c r="A49" s="227"/>
      <c r="B49" s="900"/>
      <c r="C49" s="17"/>
      <c r="D49" s="22" t="s">
        <v>37</v>
      </c>
      <c r="E49" s="124">
        <f t="shared" ref="E49:AI49" si="24">+E50/E$84+E51</f>
        <v>3.5868005738880919</v>
      </c>
      <c r="F49" s="124">
        <f t="shared" si="24"/>
        <v>0</v>
      </c>
      <c r="G49" s="124">
        <f t="shared" si="24"/>
        <v>3.5494978479196555</v>
      </c>
      <c r="H49" s="124">
        <f t="shared" si="24"/>
        <v>0</v>
      </c>
      <c r="I49" s="124">
        <f t="shared" si="24"/>
        <v>0</v>
      </c>
      <c r="J49" s="124">
        <f t="shared" si="24"/>
        <v>0</v>
      </c>
      <c r="K49" s="124">
        <f t="shared" si="24"/>
        <v>0</v>
      </c>
      <c r="L49" s="124">
        <f t="shared" si="24"/>
        <v>0</v>
      </c>
      <c r="M49" s="123">
        <f t="shared" si="24"/>
        <v>0</v>
      </c>
      <c r="N49" s="124">
        <f t="shared" si="24"/>
        <v>0</v>
      </c>
      <c r="O49" s="124">
        <f t="shared" si="24"/>
        <v>0</v>
      </c>
      <c r="P49" s="180">
        <f t="shared" si="24"/>
        <v>0</v>
      </c>
      <c r="Q49" s="124">
        <f t="shared" si="24"/>
        <v>0</v>
      </c>
      <c r="R49" s="124">
        <f t="shared" si="24"/>
        <v>0</v>
      </c>
      <c r="S49" s="196">
        <f t="shared" si="24"/>
        <v>0</v>
      </c>
      <c r="T49" s="196">
        <f t="shared" si="24"/>
        <v>0</v>
      </c>
      <c r="U49" s="196">
        <f t="shared" si="24"/>
        <v>0</v>
      </c>
      <c r="V49" s="196">
        <f t="shared" si="24"/>
        <v>0</v>
      </c>
      <c r="W49" s="196">
        <f t="shared" si="24"/>
        <v>0</v>
      </c>
      <c r="X49" s="196">
        <f t="shared" si="24"/>
        <v>0</v>
      </c>
      <c r="Y49" s="196">
        <f t="shared" si="24"/>
        <v>0</v>
      </c>
      <c r="Z49" s="196">
        <f t="shared" si="24"/>
        <v>0</v>
      </c>
      <c r="AA49" s="196">
        <f t="shared" si="24"/>
        <v>0</v>
      </c>
      <c r="AB49" s="196">
        <f t="shared" si="24"/>
        <v>0</v>
      </c>
      <c r="AC49" s="196">
        <f t="shared" si="24"/>
        <v>0</v>
      </c>
      <c r="AD49" s="196">
        <f t="shared" si="24"/>
        <v>0</v>
      </c>
      <c r="AE49" s="196">
        <f t="shared" si="24"/>
        <v>0</v>
      </c>
      <c r="AF49" s="196">
        <f t="shared" si="24"/>
        <v>0</v>
      </c>
      <c r="AG49" s="196">
        <f t="shared" si="24"/>
        <v>3.6269956458635702</v>
      </c>
      <c r="AH49" s="196">
        <f t="shared" si="24"/>
        <v>18.13933236574746</v>
      </c>
      <c r="AI49" s="196">
        <f t="shared" si="24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5">+AY50/AY$84+AY51</f>
        <v>0</v>
      </c>
      <c r="AZ49" s="196">
        <f t="shared" si="25"/>
        <v>0</v>
      </c>
      <c r="BA49" s="196">
        <f t="shared" si="25"/>
        <v>0</v>
      </c>
      <c r="BB49" s="196">
        <f t="shared" si="25"/>
        <v>0</v>
      </c>
      <c r="BC49" s="196">
        <f t="shared" si="25"/>
        <v>0</v>
      </c>
      <c r="BD49" s="196">
        <f t="shared" si="25"/>
        <v>0</v>
      </c>
      <c r="BE49" s="196">
        <f t="shared" si="25"/>
        <v>0</v>
      </c>
      <c r="BF49" s="196">
        <f t="shared" si="25"/>
        <v>0</v>
      </c>
      <c r="BG49" s="196">
        <f t="shared" si="25"/>
        <v>0</v>
      </c>
      <c r="BH49" s="196">
        <f t="shared" si="25"/>
        <v>0</v>
      </c>
      <c r="BI49" s="196">
        <f t="shared" si="25"/>
        <v>0</v>
      </c>
      <c r="BJ49" s="196">
        <f t="shared" si="25"/>
        <v>0</v>
      </c>
      <c r="BK49" s="196">
        <f t="shared" si="25"/>
        <v>0</v>
      </c>
      <c r="BL49" s="460">
        <f t="shared" si="25"/>
        <v>42.689775510204079</v>
      </c>
      <c r="BM49" s="196">
        <f t="shared" si="25"/>
        <v>0</v>
      </c>
      <c r="BN49" s="332">
        <f t="shared" si="25"/>
        <v>0</v>
      </c>
      <c r="BO49" s="332">
        <f t="shared" si="25"/>
        <v>0</v>
      </c>
      <c r="BP49" s="332">
        <f t="shared" si="25"/>
        <v>22.277157208454813</v>
      </c>
      <c r="BQ49" s="332">
        <f t="shared" si="25"/>
        <v>118.14701221574343</v>
      </c>
      <c r="BR49" s="367">
        <f t="shared" si="25"/>
        <v>166.85890972886298</v>
      </c>
      <c r="BS49" s="474">
        <f t="shared" si="25"/>
        <v>120.67988466034986</v>
      </c>
      <c r="BT49" s="367">
        <f t="shared" si="25"/>
        <v>209.33883865597659</v>
      </c>
      <c r="BU49" s="508">
        <f t="shared" si="25"/>
        <v>82.805529978134047</v>
      </c>
      <c r="BV49" s="508">
        <f t="shared" si="25"/>
        <v>0</v>
      </c>
      <c r="BW49" s="508">
        <f t="shared" ref="BW49:CK49" si="26">+BW50/BW$84+BW51</f>
        <v>67.036342978134115</v>
      </c>
      <c r="BX49" s="508">
        <f t="shared" si="26"/>
        <v>0</v>
      </c>
      <c r="BY49" s="367">
        <f t="shared" si="26"/>
        <v>9.046552934402289</v>
      </c>
      <c r="BZ49" s="508">
        <f t="shared" si="26"/>
        <v>0</v>
      </c>
      <c r="CA49" s="508">
        <f t="shared" si="26"/>
        <v>0</v>
      </c>
      <c r="CB49" s="367">
        <f t="shared" si="26"/>
        <v>0</v>
      </c>
      <c r="CC49" s="508">
        <f t="shared" si="26"/>
        <v>71.545680758017483</v>
      </c>
      <c r="CD49" s="367">
        <f t="shared" si="26"/>
        <v>0</v>
      </c>
      <c r="CE49" s="367">
        <f t="shared" si="26"/>
        <v>0</v>
      </c>
      <c r="CF49" s="367">
        <f t="shared" si="26"/>
        <v>0</v>
      </c>
      <c r="CG49" s="367">
        <f t="shared" si="26"/>
        <v>0</v>
      </c>
      <c r="CH49" s="367">
        <f t="shared" si="26"/>
        <v>0</v>
      </c>
      <c r="CI49" s="367">
        <f t="shared" si="26"/>
        <v>0</v>
      </c>
      <c r="CJ49" s="367">
        <f t="shared" si="26"/>
        <v>0</v>
      </c>
      <c r="CK49" s="367">
        <f t="shared" si="26"/>
        <v>0</v>
      </c>
      <c r="CL49" s="795">
        <f t="shared" ref="CL49:CM49" si="27">+CL50/CL$84+CL51</f>
        <v>0</v>
      </c>
      <c r="CM49" s="795">
        <f t="shared" si="27"/>
        <v>0</v>
      </c>
      <c r="CN49" s="795">
        <v>0</v>
      </c>
      <c r="CO49" s="795">
        <v>0</v>
      </c>
      <c r="CP49" s="795">
        <v>0</v>
      </c>
      <c r="CQ49" s="795">
        <v>0</v>
      </c>
      <c r="CR49" s="854">
        <v>0</v>
      </c>
      <c r="CS49" s="853">
        <f t="shared" ref="CS49:CT49" si="28">+CS50/CS$84+CS51</f>
        <v>0</v>
      </c>
      <c r="CT49" s="854">
        <f t="shared" si="28"/>
        <v>0</v>
      </c>
      <c r="CU49" s="854">
        <f>+CU50/CU$84+CU51</f>
        <v>0</v>
      </c>
      <c r="CV49" s="854">
        <f>+CV50/CV$84+CV51</f>
        <v>0</v>
      </c>
      <c r="CW49" s="795">
        <f>+CW50/CW$84+CW51</f>
        <v>0</v>
      </c>
      <c r="CX49" s="383">
        <f t="shared" si="18"/>
        <v>0</v>
      </c>
      <c r="CY49" s="542" t="e">
        <f>(+(CW49/CR49-1))*100</f>
        <v>#DIV/0!</v>
      </c>
      <c r="CZ49" s="540"/>
      <c r="DA49" s="293"/>
    </row>
    <row r="50" spans="1:106" ht="12.75" customHeight="1" outlineLevel="1" x14ac:dyDescent="0.2">
      <c r="A50" s="227"/>
      <c r="B50" s="9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367">
        <v>62.059353129999707</v>
      </c>
      <c r="BZ50" s="508">
        <v>0</v>
      </c>
      <c r="CA50" s="508">
        <v>0</v>
      </c>
      <c r="CB50" s="367">
        <v>0</v>
      </c>
      <c r="CC50" s="508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5">
        <v>0</v>
      </c>
      <c r="CM50" s="795">
        <v>0</v>
      </c>
      <c r="CN50" s="795">
        <v>0</v>
      </c>
      <c r="CO50" s="795">
        <v>0</v>
      </c>
      <c r="CP50" s="795">
        <v>0</v>
      </c>
      <c r="CQ50" s="795">
        <v>0</v>
      </c>
      <c r="CR50" s="854">
        <v>0</v>
      </c>
      <c r="CS50" s="853">
        <v>0</v>
      </c>
      <c r="CT50" s="854">
        <v>0</v>
      </c>
      <c r="CU50" s="854">
        <v>0</v>
      </c>
      <c r="CV50" s="854">
        <v>0</v>
      </c>
      <c r="CW50" s="795">
        <v>0</v>
      </c>
      <c r="CX50" s="383">
        <f t="shared" si="18"/>
        <v>0</v>
      </c>
      <c r="CY50" s="542" t="e">
        <f>(+(CW50/CR50-1))*100</f>
        <v>#DIV/0!</v>
      </c>
      <c r="CZ50" s="540"/>
      <c r="DA50" s="293"/>
    </row>
    <row r="51" spans="1:106" ht="12.75" customHeight="1" outlineLevel="1" x14ac:dyDescent="0.2">
      <c r="A51" s="227"/>
      <c r="B51" s="9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8">
        <v>0</v>
      </c>
      <c r="BV51" s="508">
        <v>0</v>
      </c>
      <c r="BW51" s="508">
        <v>0</v>
      </c>
      <c r="BX51" s="508">
        <v>0</v>
      </c>
      <c r="BY51" s="367">
        <v>0</v>
      </c>
      <c r="BZ51" s="508">
        <v>0</v>
      </c>
      <c r="CA51" s="508">
        <v>0</v>
      </c>
      <c r="CB51" s="367">
        <v>0</v>
      </c>
      <c r="CC51" s="508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5">
        <v>0</v>
      </c>
      <c r="CM51" s="795">
        <v>0</v>
      </c>
      <c r="CN51" s="795">
        <v>0</v>
      </c>
      <c r="CO51" s="795">
        <v>0</v>
      </c>
      <c r="CP51" s="795">
        <v>0</v>
      </c>
      <c r="CQ51" s="795">
        <v>0</v>
      </c>
      <c r="CR51" s="854">
        <v>0</v>
      </c>
      <c r="CS51" s="853">
        <v>0</v>
      </c>
      <c r="CT51" s="854">
        <v>0</v>
      </c>
      <c r="CU51" s="854">
        <v>0</v>
      </c>
      <c r="CV51" s="854">
        <v>0</v>
      </c>
      <c r="CW51" s="795">
        <v>0</v>
      </c>
      <c r="CX51" s="383">
        <f t="shared" si="18"/>
        <v>0</v>
      </c>
      <c r="CY51" s="542" t="e">
        <f>(+(CW51/CR51-1))*100</f>
        <v>#DIV/0!</v>
      </c>
      <c r="CZ51" s="540"/>
      <c r="DA51" s="293"/>
    </row>
    <row r="52" spans="1:106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04"/>
      <c r="CM52" s="804"/>
      <c r="CN52" s="804"/>
      <c r="CO52" s="804"/>
      <c r="CP52" s="842"/>
      <c r="CQ52" s="842"/>
      <c r="CR52" s="876"/>
      <c r="CS52" s="392"/>
      <c r="CT52" s="191"/>
      <c r="CU52" s="191"/>
      <c r="CV52" s="191"/>
      <c r="CW52" s="804"/>
      <c r="CX52" s="636"/>
      <c r="CY52" s="545"/>
      <c r="CZ52" s="540"/>
      <c r="DA52" s="293"/>
    </row>
    <row r="53" spans="1:106" ht="14.25" x14ac:dyDescent="0.2">
      <c r="A53" s="227"/>
      <c r="B53" s="11"/>
      <c r="C53" s="26"/>
      <c r="D53" s="507" t="s">
        <v>211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18198.700608602041</v>
      </c>
      <c r="BW53" s="499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4">
        <v>22417.362263173472</v>
      </c>
      <c r="CM53" s="794">
        <v>22392.224273766762</v>
      </c>
      <c r="CN53" s="794">
        <v>22487.287757099122</v>
      </c>
      <c r="CO53" s="794">
        <v>22673.796653506262</v>
      </c>
      <c r="CP53" s="794">
        <v>22553.76040515057</v>
      </c>
      <c r="CQ53" s="794">
        <v>22466.196488093719</v>
      </c>
      <c r="CR53" s="475">
        <v>22328.8776379013</v>
      </c>
      <c r="CS53" s="832">
        <v>22315.698258659311</v>
      </c>
      <c r="CT53" s="475">
        <v>22308.194058520839</v>
      </c>
      <c r="CU53" s="475">
        <v>22350.835833379439</v>
      </c>
      <c r="CV53" s="475">
        <v>22293.837576383801</v>
      </c>
      <c r="CW53" s="794">
        <v>22627.678599506256</v>
      </c>
      <c r="CX53" s="383">
        <f>+CW53-CR53</f>
        <v>298.80096160495668</v>
      </c>
      <c r="CY53" s="541">
        <f>(+(CW53/CR53-1))*100</f>
        <v>1.3381817324206624</v>
      </c>
      <c r="CZ53" s="540"/>
      <c r="DA53" s="293"/>
    </row>
    <row r="54" spans="1:106" ht="13.5" x14ac:dyDescent="0.2">
      <c r="A54" s="227"/>
      <c r="B54" s="11"/>
      <c r="C54" s="26"/>
      <c r="D54" s="502" t="s">
        <v>215</v>
      </c>
      <c r="E54" s="558">
        <v>51.727152070935503</v>
      </c>
      <c r="F54" s="559">
        <v>51.133659524873487</v>
      </c>
      <c r="G54" s="559">
        <v>50.612696094026511</v>
      </c>
      <c r="H54" s="559">
        <v>49.611305595307712</v>
      </c>
      <c r="I54" s="559">
        <v>48.916552660337778</v>
      </c>
      <c r="J54" s="559">
        <v>47.411505283843887</v>
      </c>
      <c r="K54" s="559">
        <v>48.232964993599921</v>
      </c>
      <c r="L54" s="559">
        <v>48.262101736828008</v>
      </c>
      <c r="M54" s="559">
        <v>47.316358988207192</v>
      </c>
      <c r="N54" s="559">
        <v>48.25530152386002</v>
      </c>
      <c r="O54" s="559">
        <v>49.012342617898149</v>
      </c>
      <c r="P54" s="559">
        <v>49.813842218581513</v>
      </c>
      <c r="Q54" s="559">
        <v>50.969723080935779</v>
      </c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>
        <v>58.145068410508749</v>
      </c>
      <c r="AD54" s="559">
        <v>58.365569329977504</v>
      </c>
      <c r="AE54" s="559">
        <v>58.807248180688333</v>
      </c>
      <c r="AF54" s="559">
        <v>59.558198630217021</v>
      </c>
      <c r="AG54" s="559">
        <v>59.085732785894209</v>
      </c>
      <c r="AH54" s="559">
        <v>59.3598739312135</v>
      </c>
      <c r="AI54" s="559">
        <v>60.578190432634884</v>
      </c>
      <c r="AJ54" s="559">
        <v>60.504108737334086</v>
      </c>
      <c r="AK54" s="559">
        <v>62.005837772806949</v>
      </c>
      <c r="AL54" s="559">
        <v>63.133984676621566</v>
      </c>
      <c r="AM54" s="559">
        <v>63.45015851799446</v>
      </c>
      <c r="AN54" s="559">
        <v>64.625068167142288</v>
      </c>
      <c r="AO54" s="560">
        <v>65.736999268964922</v>
      </c>
      <c r="AP54" s="560">
        <v>66.140406184457731</v>
      </c>
      <c r="AQ54" s="560">
        <v>66.727961165597506</v>
      </c>
      <c r="AR54" s="560">
        <v>67.480303731025231</v>
      </c>
      <c r="AS54" s="560">
        <v>67.384912755293641</v>
      </c>
      <c r="AT54" s="560">
        <v>68.391859628769907</v>
      </c>
      <c r="AU54" s="560">
        <v>69.360597153899874</v>
      </c>
      <c r="AV54" s="560">
        <v>69.982818834754497</v>
      </c>
      <c r="AW54" s="560">
        <v>70.516102973323385</v>
      </c>
      <c r="AX54" s="560">
        <v>70.848767160945513</v>
      </c>
      <c r="AY54" s="560">
        <v>70.933489308554158</v>
      </c>
      <c r="AZ54" s="560">
        <v>71.480889610536238</v>
      </c>
      <c r="BA54" s="560">
        <v>72.718015380159841</v>
      </c>
      <c r="BB54" s="560">
        <v>72.410804568011002</v>
      </c>
      <c r="BC54" s="560">
        <v>72.782479911099145</v>
      </c>
      <c r="BD54" s="560">
        <v>73.1903283469114</v>
      </c>
      <c r="BE54" s="560">
        <v>73.12073202570221</v>
      </c>
      <c r="BF54" s="560">
        <v>73.808207497036719</v>
      </c>
      <c r="BG54" s="560">
        <v>74.920466547110948</v>
      </c>
      <c r="BH54" s="560">
        <v>75.482891157535818</v>
      </c>
      <c r="BI54" s="560">
        <v>76.463588400680123</v>
      </c>
      <c r="BJ54" s="560">
        <v>76.373049337756044</v>
      </c>
      <c r="BK54" s="560">
        <v>76.728157816989608</v>
      </c>
      <c r="BL54" s="560">
        <v>77.434907464096554</v>
      </c>
      <c r="BM54" s="560">
        <v>78.898152631609079</v>
      </c>
      <c r="BN54" s="560">
        <v>79.074503336060289</v>
      </c>
      <c r="BO54" s="560">
        <v>79.181617321576297</v>
      </c>
      <c r="BP54" s="560">
        <v>79.092362337921713</v>
      </c>
      <c r="BQ54" s="560">
        <v>79.396558658773813</v>
      </c>
      <c r="BR54" s="560">
        <v>79.238303983454756</v>
      </c>
      <c r="BS54" s="560">
        <v>79.633614683688165</v>
      </c>
      <c r="BT54" s="560">
        <v>80.01258371889692</v>
      </c>
      <c r="BU54" s="561">
        <v>80.599010913293355</v>
      </c>
      <c r="BV54" s="561">
        <v>81.378263668595679</v>
      </c>
      <c r="BW54" s="561">
        <v>81.687768714648044</v>
      </c>
      <c r="BX54" s="562">
        <v>82.026441293331359</v>
      </c>
      <c r="BY54" s="563">
        <v>82.616982937023636</v>
      </c>
      <c r="BZ54" s="562">
        <v>82.456661356542313</v>
      </c>
      <c r="CA54" s="562">
        <v>82.415091038418879</v>
      </c>
      <c r="CB54" s="563">
        <v>82.331898666147609</v>
      </c>
      <c r="CC54" s="562">
        <v>82.276099841935775</v>
      </c>
      <c r="CD54" s="562">
        <v>82.281523583069401</v>
      </c>
      <c r="CE54" s="563">
        <v>82.464204991421497</v>
      </c>
      <c r="CF54" s="562">
        <v>82.557040296329959</v>
      </c>
      <c r="CG54" s="563">
        <v>82.523740512203531</v>
      </c>
      <c r="CH54" s="563">
        <v>82.304774525105202</v>
      </c>
      <c r="CI54" s="563">
        <v>82.882411753798408</v>
      </c>
      <c r="CJ54" s="563">
        <v>83.143691901778709</v>
      </c>
      <c r="CK54" s="563">
        <v>83.76132118255363</v>
      </c>
      <c r="CL54" s="781">
        <v>83.588133324526694</v>
      </c>
      <c r="CM54" s="781">
        <v>83.662312306638086</v>
      </c>
      <c r="CN54" s="781">
        <v>83.306428968755412</v>
      </c>
      <c r="CO54" s="781">
        <v>83.420640843701008</v>
      </c>
      <c r="CP54" s="781">
        <v>83.771757072650558</v>
      </c>
      <c r="CQ54" s="781">
        <v>83.907870225727237</v>
      </c>
      <c r="CR54" s="852">
        <v>83.557117200928374</v>
      </c>
      <c r="CS54" s="851">
        <v>83.570099278144824</v>
      </c>
      <c r="CT54" s="852">
        <v>83.497270954507712</v>
      </c>
      <c r="CU54" s="852">
        <v>83.557255584423899</v>
      </c>
      <c r="CV54" s="852">
        <v>83.600721195283683</v>
      </c>
      <c r="CW54" s="781">
        <v>83.814444171234783</v>
      </c>
      <c r="CX54" s="383">
        <v>0.83814444171234781</v>
      </c>
      <c r="CY54" s="541"/>
      <c r="CZ54" s="540"/>
      <c r="DA54" s="734" t="s">
        <v>214</v>
      </c>
    </row>
    <row r="55" spans="1:106" ht="12.75" customHeight="1" x14ac:dyDescent="0.2">
      <c r="A55" s="227"/>
      <c r="B55" s="899" t="s">
        <v>3</v>
      </c>
      <c r="C55" s="18"/>
      <c r="D55" s="22" t="s">
        <v>197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16332.770107950439</v>
      </c>
      <c r="BW55" s="499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4">
        <v>20997.725055360057</v>
      </c>
      <c r="CM55" s="794">
        <v>21122.079939620991</v>
      </c>
      <c r="CN55" s="794">
        <v>21259.087559482508</v>
      </c>
      <c r="CO55" s="794">
        <v>21407.382799074774</v>
      </c>
      <c r="CP55" s="794">
        <v>21288.118233532499</v>
      </c>
      <c r="CQ55" s="794">
        <v>21240.874340047074</v>
      </c>
      <c r="CR55" s="475">
        <v>21103.979992066023</v>
      </c>
      <c r="CS55" s="832">
        <v>21090.219797653484</v>
      </c>
      <c r="CT55" s="475">
        <v>21082.711934149112</v>
      </c>
      <c r="CU55" s="475">
        <v>21124.948442143286</v>
      </c>
      <c r="CV55" s="475">
        <v>21067.724655892558</v>
      </c>
      <c r="CW55" s="794">
        <v>21402.919304278854</v>
      </c>
      <c r="CX55" s="383">
        <f>+CW55-CR55</f>
        <v>298.93931221283128</v>
      </c>
      <c r="CY55" s="541">
        <f>(+(CW55/CR55-1))*100</f>
        <v>1.4165068026278371</v>
      </c>
      <c r="CZ55" s="540"/>
      <c r="DA55" s="293"/>
      <c r="DB55" s="299"/>
    </row>
    <row r="56" spans="1:106" ht="12.75" customHeight="1" x14ac:dyDescent="0.2">
      <c r="A56" s="227"/>
      <c r="B56" s="899"/>
      <c r="C56" s="19"/>
      <c r="D56" s="502" t="s">
        <v>191</v>
      </c>
      <c r="E56" s="558">
        <v>46.862771685166102</v>
      </c>
      <c r="F56" s="559">
        <v>46.32426177659169</v>
      </c>
      <c r="G56" s="559">
        <v>45.755709676836467</v>
      </c>
      <c r="H56" s="559">
        <v>44.560042978442993</v>
      </c>
      <c r="I56" s="559">
        <v>43.791842978449225</v>
      </c>
      <c r="J56" s="559">
        <v>42.688610820507478</v>
      </c>
      <c r="K56" s="559">
        <v>43.854588430115086</v>
      </c>
      <c r="L56" s="559">
        <v>43.763649790868278</v>
      </c>
      <c r="M56" s="559">
        <v>43.020278904289206</v>
      </c>
      <c r="N56" s="559">
        <v>44.274967823234839</v>
      </c>
      <c r="O56" s="559">
        <v>45.206314800105005</v>
      </c>
      <c r="P56" s="559">
        <v>45.88628527609788</v>
      </c>
      <c r="Q56" s="559">
        <v>47.528352868071586</v>
      </c>
      <c r="R56" s="559">
        <v>48.263784021680948</v>
      </c>
      <c r="S56" s="559">
        <v>48.436758880543707</v>
      </c>
      <c r="T56" s="559">
        <v>47.985195381865857</v>
      </c>
      <c r="U56" s="559">
        <v>47.303110509328782</v>
      </c>
      <c r="V56" s="559">
        <v>48.705220800017933</v>
      </c>
      <c r="W56" s="559">
        <v>48.502395339910684</v>
      </c>
      <c r="X56" s="559">
        <v>48.667212205744995</v>
      </c>
      <c r="Y56" s="559">
        <v>49.266792109175064</v>
      </c>
      <c r="Z56" s="559">
        <v>49.657480226141679</v>
      </c>
      <c r="AA56" s="559">
        <v>50.010920392071881</v>
      </c>
      <c r="AB56" s="559">
        <v>51.688468661517653</v>
      </c>
      <c r="AC56" s="559">
        <v>56.12401510574626</v>
      </c>
      <c r="AD56" s="559">
        <v>56.41267742238886</v>
      </c>
      <c r="AE56" s="559">
        <v>56.93400325561926</v>
      </c>
      <c r="AF56" s="559">
        <v>57.534027061023515</v>
      </c>
      <c r="AG56" s="559">
        <v>56.68166095281827</v>
      </c>
      <c r="AH56" s="559">
        <v>56.87188488374705</v>
      </c>
      <c r="AI56" s="559">
        <v>58.15132818759394</v>
      </c>
      <c r="AJ56" s="559">
        <v>58.16649977689945</v>
      </c>
      <c r="AK56" s="559">
        <v>59.911371375648514</v>
      </c>
      <c r="AL56" s="559">
        <v>61.232514211766102</v>
      </c>
      <c r="AM56" s="559">
        <v>61.628099620826703</v>
      </c>
      <c r="AN56" s="559">
        <v>62.718616419154216</v>
      </c>
      <c r="AO56" s="560">
        <v>64.016751848453453</v>
      </c>
      <c r="AP56" s="560">
        <v>64.46023524160735</v>
      </c>
      <c r="AQ56" s="560">
        <v>65.037528774567321</v>
      </c>
      <c r="AR56" s="560">
        <v>65.780800707184298</v>
      </c>
      <c r="AS56" s="560">
        <v>65.763272006741815</v>
      </c>
      <c r="AT56" s="560">
        <v>66.735957005269938</v>
      </c>
      <c r="AU56" s="560">
        <v>67.874892844027329</v>
      </c>
      <c r="AV56" s="560">
        <v>68.298299533830416</v>
      </c>
      <c r="AW56" s="560">
        <v>69.121992345233025</v>
      </c>
      <c r="AX56" s="560">
        <v>69.654850409057943</v>
      </c>
      <c r="AY56" s="560">
        <v>69.674572947042819</v>
      </c>
      <c r="AZ56" s="560">
        <v>70.458375597270489</v>
      </c>
      <c r="BA56" s="560">
        <v>72.001384554409753</v>
      </c>
      <c r="BB56" s="560">
        <v>71.63744927633482</v>
      </c>
      <c r="BC56" s="560">
        <v>71.832317959987108</v>
      </c>
      <c r="BD56" s="560">
        <v>72.205866840483566</v>
      </c>
      <c r="BE56" s="560">
        <v>72.211309053879674</v>
      </c>
      <c r="BF56" s="560">
        <v>72.44719560541256</v>
      </c>
      <c r="BG56" s="560">
        <v>73.332394270590058</v>
      </c>
      <c r="BH56" s="560">
        <v>73.825885712356907</v>
      </c>
      <c r="BI56" s="560">
        <v>74.960753739735495</v>
      </c>
      <c r="BJ56" s="560">
        <v>74.976069313789452</v>
      </c>
      <c r="BK56" s="560">
        <v>75.284922941338863</v>
      </c>
      <c r="BL56" s="560">
        <v>75.580187469605633</v>
      </c>
      <c r="BM56" s="560">
        <v>77.076293226000431</v>
      </c>
      <c r="BN56" s="560">
        <v>76.910179581654461</v>
      </c>
      <c r="BO56" s="560">
        <v>76.842381325389667</v>
      </c>
      <c r="BP56" s="560">
        <v>76.612766100674193</v>
      </c>
      <c r="BQ56" s="560">
        <v>76.805605481701122</v>
      </c>
      <c r="BR56" s="560">
        <v>76.580797254595652</v>
      </c>
      <c r="BS56" s="560">
        <v>77.05100533499845</v>
      </c>
      <c r="BT56" s="560">
        <v>77.315801780356523</v>
      </c>
      <c r="BU56" s="561">
        <v>78.035847120868581</v>
      </c>
      <c r="BV56" s="561">
        <v>78.925366752463773</v>
      </c>
      <c r="BW56" s="561">
        <v>79.195777664214404</v>
      </c>
      <c r="BX56" s="562">
        <v>79.5946544950841</v>
      </c>
      <c r="BY56" s="563">
        <v>80.348426168189292</v>
      </c>
      <c r="BZ56" s="562">
        <v>80.262753349421473</v>
      </c>
      <c r="CA56" s="562">
        <v>80.0013941549187</v>
      </c>
      <c r="CB56" s="563">
        <v>79.640689073266373</v>
      </c>
      <c r="CC56" s="562">
        <v>79.540260684159264</v>
      </c>
      <c r="CD56" s="562">
        <v>79.735162847274367</v>
      </c>
      <c r="CE56" s="563">
        <v>80.298776276578494</v>
      </c>
      <c r="CF56" s="562">
        <v>80.247426678533401</v>
      </c>
      <c r="CG56" s="563">
        <v>80.75688534184475</v>
      </c>
      <c r="CH56" s="563">
        <v>80.903885164436872</v>
      </c>
      <c r="CI56" s="563">
        <v>81.716649577819993</v>
      </c>
      <c r="CJ56" s="563">
        <v>82.005462927461664</v>
      </c>
      <c r="CK56" s="563">
        <v>82.777307453834808</v>
      </c>
      <c r="CL56" s="805">
        <v>82.571555229330883</v>
      </c>
      <c r="CM56" s="805">
        <v>82.639762972245876</v>
      </c>
      <c r="CN56" s="805">
        <v>82.488156337865803</v>
      </c>
      <c r="CO56" s="805">
        <v>82.575545335812308</v>
      </c>
      <c r="CP56" s="805">
        <v>82.927596168266192</v>
      </c>
      <c r="CQ56" s="805">
        <v>82.939739456722279</v>
      </c>
      <c r="CR56" s="877">
        <v>82.727117197730109</v>
      </c>
      <c r="CS56" s="855">
        <v>82.734593305252119</v>
      </c>
      <c r="CT56" s="852">
        <v>82.654925003627639</v>
      </c>
      <c r="CU56" s="852">
        <v>82.710435196391018</v>
      </c>
      <c r="CV56" s="852">
        <v>82.711500350429247</v>
      </c>
      <c r="CW56" s="805">
        <v>82.954362644852864</v>
      </c>
      <c r="CX56" s="383"/>
      <c r="CY56" s="541"/>
      <c r="CZ56" s="540"/>
      <c r="DA56" s="293"/>
      <c r="DB56" s="299"/>
    </row>
    <row r="57" spans="1:106" ht="3" customHeight="1" x14ac:dyDescent="0.2">
      <c r="A57" s="227"/>
      <c r="B57" s="899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39"/>
      <c r="BY57" s="604"/>
      <c r="BZ57" s="539"/>
      <c r="CA57" s="539"/>
      <c r="CB57" s="604"/>
      <c r="CC57" s="539"/>
      <c r="CD57" s="539"/>
      <c r="CE57" s="604"/>
      <c r="CF57" s="539"/>
      <c r="CG57" s="604"/>
      <c r="CH57" s="604"/>
      <c r="CI57" s="604"/>
      <c r="CJ57" s="604"/>
      <c r="CK57" s="604"/>
      <c r="CL57" s="806"/>
      <c r="CM57" s="806"/>
      <c r="CN57" s="806"/>
      <c r="CO57" s="806"/>
      <c r="CP57" s="806"/>
      <c r="CQ57" s="806"/>
      <c r="CR57" s="857"/>
      <c r="CS57" s="856"/>
      <c r="CT57" s="857"/>
      <c r="CU57" s="857"/>
      <c r="CV57" s="857"/>
      <c r="CW57" s="806"/>
      <c r="CX57" s="383"/>
      <c r="CY57" s="541" t="s">
        <v>3</v>
      </c>
      <c r="CZ57" s="540"/>
      <c r="DA57" s="293"/>
      <c r="DB57" s="299"/>
    </row>
    <row r="58" spans="1:106" x14ac:dyDescent="0.2">
      <c r="A58" s="227"/>
      <c r="B58" s="899"/>
      <c r="C58" s="17"/>
      <c r="D58" s="22" t="s">
        <v>192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3729.9381828819237</v>
      </c>
      <c r="BW58" s="499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4">
        <v>4536.3807762551023</v>
      </c>
      <c r="CM58" s="794">
        <v>4951.344638542274</v>
      </c>
      <c r="CN58" s="794">
        <v>5020.3924827309202</v>
      </c>
      <c r="CO58" s="794">
        <v>5115.4766536478301</v>
      </c>
      <c r="CP58" s="794">
        <v>4948.1731960487041</v>
      </c>
      <c r="CQ58" s="794">
        <v>4968.6308138023487</v>
      </c>
      <c r="CR58" s="475">
        <v>4873.6099588154666</v>
      </c>
      <c r="CS58" s="832">
        <v>4912.723318762989</v>
      </c>
      <c r="CT58" s="475">
        <v>4900.4294476536588</v>
      </c>
      <c r="CU58" s="475">
        <v>4963.6018044247967</v>
      </c>
      <c r="CV58" s="475">
        <v>4839.596538340249</v>
      </c>
      <c r="CW58" s="794">
        <v>4929.276230863572</v>
      </c>
      <c r="CX58" s="383">
        <f>+CW58-CR58</f>
        <v>55.666272048105384</v>
      </c>
      <c r="CY58" s="541">
        <f>(+(CW58/CR58-1))*100</f>
        <v>1.1421979296356133</v>
      </c>
      <c r="CZ58" s="540"/>
      <c r="DA58" s="293"/>
      <c r="DB58" s="299"/>
    </row>
    <row r="59" spans="1:106" x14ac:dyDescent="0.2">
      <c r="A59" s="227"/>
      <c r="B59" s="899"/>
      <c r="C59" s="17"/>
      <c r="D59" s="503" t="s">
        <v>191</v>
      </c>
      <c r="E59" s="564">
        <v>60.084351140735379</v>
      </c>
      <c r="F59" s="565">
        <v>61.319086062235939</v>
      </c>
      <c r="G59" s="565">
        <v>59.624425565475001</v>
      </c>
      <c r="H59" s="565">
        <v>57.829590890409236</v>
      </c>
      <c r="I59" s="565">
        <v>56.4310531792608</v>
      </c>
      <c r="J59" s="565">
        <v>55.353026963149297</v>
      </c>
      <c r="K59" s="565">
        <v>56.659609526118324</v>
      </c>
      <c r="L59" s="565">
        <v>57.692482729005654</v>
      </c>
      <c r="M59" s="565">
        <v>56.124337575690411</v>
      </c>
      <c r="N59" s="565">
        <v>55.075094856112713</v>
      </c>
      <c r="O59" s="565">
        <v>56.973134937777516</v>
      </c>
      <c r="P59" s="565">
        <v>58.742406405049984</v>
      </c>
      <c r="Q59" s="565">
        <v>59.312739782679081</v>
      </c>
      <c r="R59" s="565">
        <v>59.957309361085109</v>
      </c>
      <c r="S59" s="565">
        <v>59.977732299537521</v>
      </c>
      <c r="T59" s="565">
        <v>57.504017016673991</v>
      </c>
      <c r="U59" s="565">
        <v>54.079210103830491</v>
      </c>
      <c r="V59" s="565">
        <v>58.134934264262014</v>
      </c>
      <c r="W59" s="565">
        <v>57.466858078453157</v>
      </c>
      <c r="X59" s="565">
        <v>57.417682459328958</v>
      </c>
      <c r="Y59" s="565">
        <v>58.057703473090626</v>
      </c>
      <c r="Z59" s="565">
        <v>57.181557418190145</v>
      </c>
      <c r="AA59" s="565">
        <v>58.274470921666818</v>
      </c>
      <c r="AB59" s="565">
        <v>58.296576010949593</v>
      </c>
      <c r="AC59" s="565">
        <v>63.7229277506041</v>
      </c>
      <c r="AD59" s="565">
        <v>63.134537367185764</v>
      </c>
      <c r="AE59" s="565">
        <v>63.526740094935199</v>
      </c>
      <c r="AF59" s="565">
        <v>64.501458521583615</v>
      </c>
      <c r="AG59" s="565">
        <v>60.429480842277194</v>
      </c>
      <c r="AH59" s="565">
        <v>60.724991510381528</v>
      </c>
      <c r="AI59" s="565">
        <v>60.969849791486361</v>
      </c>
      <c r="AJ59" s="565">
        <v>59.111972751000266</v>
      </c>
      <c r="AK59" s="565">
        <v>61.294837764550238</v>
      </c>
      <c r="AL59" s="565">
        <v>61.908650875330416</v>
      </c>
      <c r="AM59" s="565">
        <v>62.964300709345878</v>
      </c>
      <c r="AN59" s="565">
        <v>64.800717827131052</v>
      </c>
      <c r="AO59" s="566">
        <v>66.314941051981748</v>
      </c>
      <c r="AP59" s="566">
        <v>67.340899628617194</v>
      </c>
      <c r="AQ59" s="566">
        <v>67.169728203822899</v>
      </c>
      <c r="AR59" s="566">
        <v>66.383823756535207</v>
      </c>
      <c r="AS59" s="566">
        <v>63.824970603853806</v>
      </c>
      <c r="AT59" s="566">
        <v>64.349851190084749</v>
      </c>
      <c r="AU59" s="566">
        <v>65.595334970900552</v>
      </c>
      <c r="AV59" s="566">
        <v>65.042229548241423</v>
      </c>
      <c r="AW59" s="566">
        <v>65.455360590629581</v>
      </c>
      <c r="AX59" s="566">
        <v>66.451863006690473</v>
      </c>
      <c r="AY59" s="566">
        <v>65.064639667305798</v>
      </c>
      <c r="AZ59" s="566">
        <v>66.227924109720234</v>
      </c>
      <c r="BA59" s="566">
        <v>69.110074885137124</v>
      </c>
      <c r="BB59" s="566">
        <v>66.554242927320047</v>
      </c>
      <c r="BC59" s="566">
        <v>66.138234765126072</v>
      </c>
      <c r="BD59" s="566">
        <v>66.468762214228335</v>
      </c>
      <c r="BE59" s="566">
        <v>64.719809023821384</v>
      </c>
      <c r="BF59" s="566">
        <v>64.696889001157359</v>
      </c>
      <c r="BG59" s="566">
        <v>67.310175515078143</v>
      </c>
      <c r="BH59" s="566">
        <v>65.886371310350313</v>
      </c>
      <c r="BI59" s="566">
        <v>66.944990578486255</v>
      </c>
      <c r="BJ59" s="566">
        <v>66.054993845281444</v>
      </c>
      <c r="BK59" s="566">
        <v>66.506389519375546</v>
      </c>
      <c r="BL59" s="566">
        <v>67.108553076311452</v>
      </c>
      <c r="BM59" s="566">
        <v>70.495617939552858</v>
      </c>
      <c r="BN59" s="566">
        <v>69.953948486103599</v>
      </c>
      <c r="BO59" s="566">
        <v>70.706311044989604</v>
      </c>
      <c r="BP59" s="566">
        <v>70.478573939164889</v>
      </c>
      <c r="BQ59" s="566">
        <v>69.395431181316283</v>
      </c>
      <c r="BR59" s="566">
        <v>68.625415281547717</v>
      </c>
      <c r="BS59" s="566">
        <v>69.524694948184063</v>
      </c>
      <c r="BT59" s="566">
        <v>69.332830480482102</v>
      </c>
      <c r="BU59" s="567">
        <v>69.849057086277298</v>
      </c>
      <c r="BV59" s="567">
        <v>71.999185857576336</v>
      </c>
      <c r="BW59" s="567">
        <v>71.110292807354057</v>
      </c>
      <c r="BX59" s="568">
        <v>72.958128749445493</v>
      </c>
      <c r="BY59" s="605">
        <v>73.305689779494045</v>
      </c>
      <c r="BZ59" s="568">
        <v>72.791612212165703</v>
      </c>
      <c r="CA59" s="568">
        <v>71.724287228211267</v>
      </c>
      <c r="CB59" s="605">
        <v>71.209542224186279</v>
      </c>
      <c r="CC59" s="568">
        <v>69.907214277961245</v>
      </c>
      <c r="CD59" s="568">
        <v>69.169685736835334</v>
      </c>
      <c r="CE59" s="605">
        <v>70.864989338876001</v>
      </c>
      <c r="CF59" s="568">
        <v>68.168514287041646</v>
      </c>
      <c r="CG59" s="605">
        <v>69.402714610974698</v>
      </c>
      <c r="CH59" s="605">
        <v>69.951707644495315</v>
      </c>
      <c r="CI59" s="605">
        <v>71.999258390756765</v>
      </c>
      <c r="CJ59" s="605">
        <v>73.377519763604752</v>
      </c>
      <c r="CK59" s="605">
        <f>100*0.74100573520526</f>
        <v>74.100573520525998</v>
      </c>
      <c r="CL59" s="807">
        <v>74.199311408007929</v>
      </c>
      <c r="CM59" s="807">
        <v>75.558018401545397</v>
      </c>
      <c r="CN59" s="807">
        <v>75.13886791492817</v>
      </c>
      <c r="CO59" s="807">
        <v>75.551149958909164</v>
      </c>
      <c r="CP59" s="807">
        <v>77.026559307225313</v>
      </c>
      <c r="CQ59" s="807">
        <v>76.941349556949064</v>
      </c>
      <c r="CR59" s="859">
        <v>75.795518959948055</v>
      </c>
      <c r="CS59" s="858">
        <v>76.040107337828815</v>
      </c>
      <c r="CT59" s="852">
        <v>75.788211431876434</v>
      </c>
      <c r="CU59" s="852">
        <v>76.05365879912631</v>
      </c>
      <c r="CV59" s="852">
        <v>75.802880586000981</v>
      </c>
      <c r="CW59" s="807">
        <v>76.131309306691364</v>
      </c>
      <c r="CX59" s="383"/>
      <c r="CY59" s="541"/>
      <c r="CZ59" s="540"/>
      <c r="DA59" s="293"/>
      <c r="DB59" s="299"/>
    </row>
    <row r="60" spans="1:106" ht="3" customHeight="1" x14ac:dyDescent="0.2">
      <c r="A60" s="227"/>
      <c r="B60" s="899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794"/>
      <c r="CM60" s="794"/>
      <c r="CN60" s="794"/>
      <c r="CO60" s="794"/>
      <c r="CP60" s="794"/>
      <c r="CQ60" s="794"/>
      <c r="CR60" s="475"/>
      <c r="CS60" s="832"/>
      <c r="CT60" s="475"/>
      <c r="CU60" s="475"/>
      <c r="CV60" s="475"/>
      <c r="CW60" s="794"/>
      <c r="CX60" s="383"/>
      <c r="CY60" s="541"/>
      <c r="CZ60" s="540"/>
      <c r="DA60" s="293"/>
      <c r="DB60" s="299"/>
    </row>
    <row r="61" spans="1:106" x14ac:dyDescent="0.2">
      <c r="A61" s="227"/>
      <c r="B61" s="899"/>
      <c r="C61" s="17"/>
      <c r="D61" s="22" t="s">
        <v>193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5768.5317530116627</v>
      </c>
      <c r="BW61" s="499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4">
        <v>7734.7512907682212</v>
      </c>
      <c r="CM61" s="794">
        <v>7408.5054876355671</v>
      </c>
      <c r="CN61" s="794">
        <v>7327.8114830876493</v>
      </c>
      <c r="CO61" s="794">
        <v>7393.7328172844436</v>
      </c>
      <c r="CP61" s="794">
        <v>7434.6805030599508</v>
      </c>
      <c r="CQ61" s="794">
        <v>7320.278755886482</v>
      </c>
      <c r="CR61" s="475">
        <v>7228.3258931328373</v>
      </c>
      <c r="CS61" s="832">
        <v>7182.6295674287549</v>
      </c>
      <c r="CT61" s="475">
        <v>7183.7964328150538</v>
      </c>
      <c r="CU61" s="475">
        <v>7144.0244501619927</v>
      </c>
      <c r="CV61" s="475">
        <v>7190.4843251824022</v>
      </c>
      <c r="CW61" s="794">
        <v>7427.01900285587</v>
      </c>
      <c r="CX61" s="383">
        <f>+CW61-CR61</f>
        <v>198.69310972303265</v>
      </c>
      <c r="CY61" s="541">
        <f>(+(CW61/CR61-1))*100</f>
        <v>2.7488122790893854</v>
      </c>
      <c r="CZ61" s="540"/>
      <c r="DA61" s="293"/>
      <c r="DB61" s="299"/>
    </row>
    <row r="62" spans="1:106" x14ac:dyDescent="0.2">
      <c r="A62" s="227"/>
      <c r="B62" s="899"/>
      <c r="C62" s="17"/>
      <c r="D62" s="503" t="s">
        <v>191</v>
      </c>
      <c r="E62" s="564">
        <v>58.563668429599467</v>
      </c>
      <c r="F62" s="565">
        <v>57.190986430588033</v>
      </c>
      <c r="G62" s="565">
        <v>57.030072864073844</v>
      </c>
      <c r="H62" s="565">
        <v>55.231676251557062</v>
      </c>
      <c r="I62" s="565">
        <v>54.618479896087521</v>
      </c>
      <c r="J62" s="565">
        <v>53.088469258428475</v>
      </c>
      <c r="K62" s="565">
        <v>53.84901955768283</v>
      </c>
      <c r="L62" s="565">
        <v>53.429772612651959</v>
      </c>
      <c r="M62" s="565">
        <v>53.030715066072851</v>
      </c>
      <c r="N62" s="565">
        <v>54.000615754180195</v>
      </c>
      <c r="O62" s="565">
        <v>53.211950551676999</v>
      </c>
      <c r="P62" s="565">
        <v>52.264983122164899</v>
      </c>
      <c r="Q62" s="565">
        <v>53.225443709203027</v>
      </c>
      <c r="R62" s="565">
        <v>54.032793165590732</v>
      </c>
      <c r="S62" s="565">
        <v>53.430785930791288</v>
      </c>
      <c r="T62" s="565">
        <v>53.258170502148829</v>
      </c>
      <c r="U62" s="565">
        <v>53.086839922475527</v>
      </c>
      <c r="V62" s="565">
        <v>53.38681103471594</v>
      </c>
      <c r="W62" s="565">
        <v>53.105411964007573</v>
      </c>
      <c r="X62" s="565">
        <v>53.085744012762667</v>
      </c>
      <c r="Y62" s="565">
        <v>53.099233372018986</v>
      </c>
      <c r="Z62" s="565">
        <v>53.023991004991487</v>
      </c>
      <c r="AA62" s="565">
        <v>52.714246701317037</v>
      </c>
      <c r="AB62" s="565">
        <v>55.208396964871575</v>
      </c>
      <c r="AC62" s="565">
        <v>61.930600655546122</v>
      </c>
      <c r="AD62" s="565">
        <v>61.379177196254886</v>
      </c>
      <c r="AE62" s="565">
        <v>61.616075457481301</v>
      </c>
      <c r="AF62" s="565">
        <v>61.650306163145906</v>
      </c>
      <c r="AG62" s="565">
        <v>61.22241719320197</v>
      </c>
      <c r="AH62" s="565">
        <v>60.940422910332956</v>
      </c>
      <c r="AI62" s="565">
        <v>62.297478115511417</v>
      </c>
      <c r="AJ62" s="565">
        <v>61.93334703980041</v>
      </c>
      <c r="AK62" s="565">
        <v>63.71029091249882</v>
      </c>
      <c r="AL62" s="565">
        <v>64.673930660389118</v>
      </c>
      <c r="AM62" s="565">
        <v>64.457890979801817</v>
      </c>
      <c r="AN62" s="565">
        <v>64.884185852101524</v>
      </c>
      <c r="AO62" s="566">
        <v>66.048965051295568</v>
      </c>
      <c r="AP62" s="566">
        <v>64.928287957213868</v>
      </c>
      <c r="AQ62" s="566">
        <v>64.973137715973536</v>
      </c>
      <c r="AR62" s="566">
        <v>65.496999909600333</v>
      </c>
      <c r="AS62" s="566">
        <v>65.556858654559832</v>
      </c>
      <c r="AT62" s="566">
        <v>65.74863664031831</v>
      </c>
      <c r="AU62" s="566">
        <v>66.700075932555052</v>
      </c>
      <c r="AV62" s="566">
        <v>66.804404869928888</v>
      </c>
      <c r="AW62" s="566">
        <v>67.412459156087593</v>
      </c>
      <c r="AX62" s="566">
        <v>67.040733444326676</v>
      </c>
      <c r="AY62" s="566">
        <v>67.219096350098624</v>
      </c>
      <c r="AZ62" s="566">
        <v>68.61533574352066</v>
      </c>
      <c r="BA62" s="566">
        <v>70.327981030853337</v>
      </c>
      <c r="BB62" s="566">
        <v>70.06453723082528</v>
      </c>
      <c r="BC62" s="566">
        <v>69.999515042951856</v>
      </c>
      <c r="BD62" s="566">
        <v>69.664025711082544</v>
      </c>
      <c r="BE62" s="566">
        <v>69.739899283929688</v>
      </c>
      <c r="BF62" s="566">
        <v>69.150676482624391</v>
      </c>
      <c r="BG62" s="566">
        <v>69.694857456170013</v>
      </c>
      <c r="BH62" s="566">
        <v>70.501759613531064</v>
      </c>
      <c r="BI62" s="566">
        <v>71.172290429470337</v>
      </c>
      <c r="BJ62" s="566">
        <v>70.990799159732802</v>
      </c>
      <c r="BK62" s="566">
        <v>71.491190531316178</v>
      </c>
      <c r="BL62" s="566">
        <v>71.268460759557442</v>
      </c>
      <c r="BM62" s="566">
        <v>73.544266715480589</v>
      </c>
      <c r="BN62" s="566">
        <v>73.237636663356497</v>
      </c>
      <c r="BO62" s="566">
        <v>72.650789855482628</v>
      </c>
      <c r="BP62" s="566">
        <v>72.762392170329136</v>
      </c>
      <c r="BQ62" s="566">
        <v>73.516672655612084</v>
      </c>
      <c r="BR62" s="566">
        <v>73.025035138789519</v>
      </c>
      <c r="BS62" s="566">
        <v>73.115678427633668</v>
      </c>
      <c r="BT62" s="566">
        <v>72.873022552185063</v>
      </c>
      <c r="BU62" s="567">
        <v>73.196784221221961</v>
      </c>
      <c r="BV62" s="567">
        <v>73.846377040488477</v>
      </c>
      <c r="BW62" s="567">
        <v>74.519002898293081</v>
      </c>
      <c r="BX62" s="568">
        <v>74.399889397822932</v>
      </c>
      <c r="BY62" s="605">
        <v>76.383103504698411</v>
      </c>
      <c r="BZ62" s="568">
        <v>75.286138288230518</v>
      </c>
      <c r="CA62" s="568">
        <v>75.497668754741099</v>
      </c>
      <c r="CB62" s="605">
        <v>74.791151829084058</v>
      </c>
      <c r="CC62" s="568">
        <v>75.07613588990489</v>
      </c>
      <c r="CD62" s="568">
        <v>75.293351608168251</v>
      </c>
      <c r="CE62" s="605">
        <v>75.810304820894132</v>
      </c>
      <c r="CF62" s="568">
        <v>75.700123665249933</v>
      </c>
      <c r="CG62" s="605">
        <v>76.423497441736174</v>
      </c>
      <c r="CH62" s="605">
        <v>76.975935330742018</v>
      </c>
      <c r="CI62" s="605">
        <v>77.563505926444037</v>
      </c>
      <c r="CJ62" s="605">
        <v>77.973536529160697</v>
      </c>
      <c r="CK62" s="605">
        <f>100*0.800688348083885</f>
        <v>80.068834808388502</v>
      </c>
      <c r="CL62" s="807">
        <v>78.562792736415247</v>
      </c>
      <c r="CM62" s="807">
        <v>77.600555182421502</v>
      </c>
      <c r="CN62" s="807">
        <v>77.378098921378154</v>
      </c>
      <c r="CO62" s="807">
        <v>77.528440484687451</v>
      </c>
      <c r="CP62" s="807">
        <v>77.522585945064975</v>
      </c>
      <c r="CQ62" s="807">
        <v>77.276826250242479</v>
      </c>
      <c r="CR62" s="859">
        <v>77.115987538163495</v>
      </c>
      <c r="CS62" s="858">
        <v>77.00303940282555</v>
      </c>
      <c r="CT62" s="852">
        <v>76.922701373617343</v>
      </c>
      <c r="CU62" s="852">
        <v>76.795774563428381</v>
      </c>
      <c r="CV62" s="852">
        <v>76.875329666212764</v>
      </c>
      <c r="CW62" s="807">
        <v>77.552957966282648</v>
      </c>
      <c r="CX62" s="383"/>
      <c r="CY62" s="541"/>
      <c r="CZ62" s="540"/>
      <c r="DA62" s="293"/>
      <c r="DB62" s="299"/>
    </row>
    <row r="63" spans="1:106" ht="3.75" customHeight="1" x14ac:dyDescent="0.2">
      <c r="A63" s="227"/>
      <c r="B63" s="899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39"/>
      <c r="BY63" s="604"/>
      <c r="BZ63" s="539"/>
      <c r="CA63" s="539"/>
      <c r="CB63" s="604"/>
      <c r="CC63" s="539"/>
      <c r="CD63" s="539"/>
      <c r="CE63" s="604"/>
      <c r="CF63" s="539"/>
      <c r="CG63" s="604"/>
      <c r="CH63" s="604"/>
      <c r="CI63" s="604"/>
      <c r="CJ63" s="604"/>
      <c r="CK63" s="604"/>
      <c r="CL63" s="806"/>
      <c r="CM63" s="806"/>
      <c r="CN63" s="806"/>
      <c r="CO63" s="806"/>
      <c r="CP63" s="806"/>
      <c r="CQ63" s="806"/>
      <c r="CR63" s="857"/>
      <c r="CS63" s="856"/>
      <c r="CT63" s="857"/>
      <c r="CU63" s="857"/>
      <c r="CV63" s="857"/>
      <c r="CW63" s="806"/>
      <c r="CX63" s="383"/>
      <c r="CY63" s="541" t="s">
        <v>3</v>
      </c>
      <c r="CZ63" s="540"/>
      <c r="DA63" s="293"/>
      <c r="DB63" s="299"/>
    </row>
    <row r="64" spans="1:106" x14ac:dyDescent="0.2">
      <c r="A64" s="227"/>
      <c r="B64" s="899"/>
      <c r="C64" s="17"/>
      <c r="D64" s="22" t="s">
        <v>194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6399.3499030597659</v>
      </c>
      <c r="BW64" s="499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4">
        <v>8066.7078304693887</v>
      </c>
      <c r="CM64" s="794">
        <v>8092.1894513396501</v>
      </c>
      <c r="CN64" s="794">
        <v>8241.0326061603446</v>
      </c>
      <c r="CO64" s="794">
        <v>8231.9614326093233</v>
      </c>
      <c r="CP64" s="794">
        <v>8240.6701166618022</v>
      </c>
      <c r="CQ64" s="794">
        <v>8280.0775187653016</v>
      </c>
      <c r="CR64" s="475">
        <v>8329.7092566195279</v>
      </c>
      <c r="CS64" s="832">
        <v>8321.9393884358542</v>
      </c>
      <c r="CT64" s="475">
        <v>8327.9632130568461</v>
      </c>
      <c r="CU64" s="475">
        <v>8347.0573347857098</v>
      </c>
      <c r="CV64" s="475">
        <v>8353.708085214279</v>
      </c>
      <c r="CW64" s="794">
        <v>8357.9444896486821</v>
      </c>
      <c r="CX64" s="383">
        <f>+CW64-CR64</f>
        <v>28.235233029154188</v>
      </c>
      <c r="CY64" s="541">
        <f>(+(CW64/CR64-1))*100</f>
        <v>0.33897021083557632</v>
      </c>
      <c r="CZ64" s="540"/>
      <c r="DA64" s="293"/>
      <c r="DB64" s="299"/>
    </row>
    <row r="65" spans="1:108" x14ac:dyDescent="0.2">
      <c r="A65" s="227"/>
      <c r="B65" s="899"/>
      <c r="C65" s="17"/>
      <c r="D65" s="503" t="s">
        <v>191</v>
      </c>
      <c r="E65" s="564">
        <v>27.726229875785002</v>
      </c>
      <c r="F65" s="565">
        <v>27.488318630119153</v>
      </c>
      <c r="G65" s="565">
        <v>27.458082221878477</v>
      </c>
      <c r="H65" s="565">
        <v>27.950040096179535</v>
      </c>
      <c r="I65" s="565">
        <v>27.597597098513404</v>
      </c>
      <c r="J65" s="565">
        <v>27.250104677887144</v>
      </c>
      <c r="K65" s="565">
        <v>28.087635839311403</v>
      </c>
      <c r="L65" s="565">
        <v>27.84294317299636</v>
      </c>
      <c r="M65" s="565">
        <v>28.449824701835901</v>
      </c>
      <c r="N65" s="565">
        <v>29.644222593728603</v>
      </c>
      <c r="O65" s="565">
        <v>32.016033238488561</v>
      </c>
      <c r="P65" s="565">
        <v>33.35300384184626</v>
      </c>
      <c r="Q65" s="565">
        <v>36.113295541145526</v>
      </c>
      <c r="R65" s="565">
        <v>36.565497571669098</v>
      </c>
      <c r="S65" s="565">
        <v>37.376328956608795</v>
      </c>
      <c r="T65" s="565">
        <v>38.100824945897514</v>
      </c>
      <c r="U65" s="565">
        <v>38.776672287369017</v>
      </c>
      <c r="V65" s="565">
        <v>39.094166727029474</v>
      </c>
      <c r="W65" s="565">
        <v>39.721494424172747</v>
      </c>
      <c r="X65" s="565">
        <v>40.391966789877557</v>
      </c>
      <c r="Y65" s="565">
        <v>41.385088881530102</v>
      </c>
      <c r="Z65" s="565">
        <v>43.382868474833543</v>
      </c>
      <c r="AA65" s="565">
        <v>44.206303294054571</v>
      </c>
      <c r="AB65" s="565">
        <v>45.973508213864669</v>
      </c>
      <c r="AC65" s="565">
        <v>47.595161135426224</v>
      </c>
      <c r="AD65" s="565">
        <v>48.803678883118145</v>
      </c>
      <c r="AE65" s="565">
        <v>49.705463548936258</v>
      </c>
      <c r="AF65" s="565">
        <v>50.829024579294845</v>
      </c>
      <c r="AG65" s="565">
        <v>51.393924119155088</v>
      </c>
      <c r="AH65" s="565">
        <v>52.535130162286578</v>
      </c>
      <c r="AI65" s="565">
        <v>53.741177822615882</v>
      </c>
      <c r="AJ65" s="565">
        <v>55.615327871973619</v>
      </c>
      <c r="AK65" s="565">
        <v>57.0723614458716</v>
      </c>
      <c r="AL65" s="565">
        <v>59.104882283193064</v>
      </c>
      <c r="AM65" s="565">
        <v>60.190789262031345</v>
      </c>
      <c r="AN65" s="565">
        <v>61.50007861887201</v>
      </c>
      <c r="AO65" s="566">
        <v>62.347023045736648</v>
      </c>
      <c r="AP65" s="566">
        <v>64.0324397471353</v>
      </c>
      <c r="AQ65" s="566">
        <v>65.639290035572884</v>
      </c>
      <c r="AR65" s="566">
        <v>67.598161926596077</v>
      </c>
      <c r="AS65" s="566">
        <v>69.109874730849555</v>
      </c>
      <c r="AT65" s="566">
        <v>70.864662563196831</v>
      </c>
      <c r="AU65" s="566">
        <v>72.052709741719028</v>
      </c>
      <c r="AV65" s="566">
        <v>73.164203824225964</v>
      </c>
      <c r="AW65" s="566">
        <v>74.163132875471618</v>
      </c>
      <c r="AX65" s="566">
        <v>75.065161119103209</v>
      </c>
      <c r="AY65" s="566">
        <v>75.859386981108855</v>
      </c>
      <c r="AZ65" s="566">
        <v>76.760020879424999</v>
      </c>
      <c r="BA65" s="566">
        <v>77.566755521160616</v>
      </c>
      <c r="BB65" s="566">
        <v>78.053612005737264</v>
      </c>
      <c r="BC65" s="566">
        <v>78.813252454800079</v>
      </c>
      <c r="BD65" s="566">
        <v>79.59137676323958</v>
      </c>
      <c r="BE65" s="566">
        <v>80.362984400328713</v>
      </c>
      <c r="BF65" s="566">
        <v>81.566248680036551</v>
      </c>
      <c r="BG65" s="566">
        <v>82.401606575673483</v>
      </c>
      <c r="BH65" s="566">
        <v>83.294793710472547</v>
      </c>
      <c r="BI65" s="566">
        <v>84.163004065730433</v>
      </c>
      <c r="BJ65" s="566">
        <v>84.992356713831356</v>
      </c>
      <c r="BK65" s="566">
        <v>85.298792015754856</v>
      </c>
      <c r="BL65" s="566">
        <v>85.705752773291479</v>
      </c>
      <c r="BM65" s="566">
        <v>86.106880339804988</v>
      </c>
      <c r="BN65" s="566">
        <v>86.297077949785731</v>
      </c>
      <c r="BO65" s="566">
        <v>86.535623575225159</v>
      </c>
      <c r="BP65" s="566">
        <v>86.707331062857207</v>
      </c>
      <c r="BQ65" s="566">
        <v>86.898367482853573</v>
      </c>
      <c r="BR65" s="566">
        <v>87.435753291397788</v>
      </c>
      <c r="BS65" s="566">
        <v>88.072972228339736</v>
      </c>
      <c r="BT65" s="566">
        <v>88.53583836263897</v>
      </c>
      <c r="BU65" s="567">
        <v>88.849449387117687</v>
      </c>
      <c r="BV65" s="567">
        <v>89.120430988952776</v>
      </c>
      <c r="BW65" s="567">
        <v>89.548873426334438</v>
      </c>
      <c r="BX65" s="568">
        <v>89.840862940864866</v>
      </c>
      <c r="BY65" s="605">
        <v>90.404459147841465</v>
      </c>
      <c r="BZ65" s="568">
        <v>90.68787959099069</v>
      </c>
      <c r="CA65" s="568">
        <v>90.87911557015974</v>
      </c>
      <c r="CB65" s="605">
        <v>91.02944057135231</v>
      </c>
      <c r="CC65" s="568">
        <v>91.115965350746293</v>
      </c>
      <c r="CD65" s="568">
        <v>91.557818450515143</v>
      </c>
      <c r="CE65" s="605">
        <v>91.693686600294285</v>
      </c>
      <c r="CF65" s="568">
        <v>91.898667388181863</v>
      </c>
      <c r="CG65" s="605">
        <v>92.043520619315942</v>
      </c>
      <c r="CH65" s="605">
        <v>92.175412668997865</v>
      </c>
      <c r="CI65" s="605">
        <v>92.253971680846377</v>
      </c>
      <c r="CJ65" s="605">
        <v>92.192109813328798</v>
      </c>
      <c r="CK65" s="605">
        <f>100*0.923660796148687</f>
        <v>92.366079614868696</v>
      </c>
      <c r="CL65" s="807">
        <v>92.547119559035281</v>
      </c>
      <c r="CM65" s="807">
        <v>92.757728226083259</v>
      </c>
      <c r="CN65" s="807">
        <v>92.773877012268883</v>
      </c>
      <c r="CO65" s="807">
        <v>92.769600395642797</v>
      </c>
      <c r="CP65" s="807">
        <v>92.79340373415252</v>
      </c>
      <c r="CQ65" s="807">
        <v>92.852101544738204</v>
      </c>
      <c r="CR65" s="859">
        <v>92.922852733256818</v>
      </c>
      <c r="CS65" s="858">
        <v>92.91975527931362</v>
      </c>
      <c r="CT65" s="859">
        <v>92.926066918379206</v>
      </c>
      <c r="CU65" s="859">
        <v>92.918272593043525</v>
      </c>
      <c r="CV65" s="859">
        <v>92.908149018995275</v>
      </c>
      <c r="CW65" s="807">
        <v>92.912212987932691</v>
      </c>
      <c r="CX65" s="383"/>
      <c r="CY65" s="541"/>
      <c r="CZ65" s="540"/>
      <c r="DA65" s="293"/>
      <c r="DB65" s="299"/>
    </row>
    <row r="66" spans="1:108" ht="3" customHeight="1" x14ac:dyDescent="0.2">
      <c r="A66" s="227"/>
      <c r="B66" s="899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794"/>
      <c r="CM66" s="794"/>
      <c r="CN66" s="794"/>
      <c r="CO66" s="794"/>
      <c r="CP66" s="794"/>
      <c r="CQ66" s="794"/>
      <c r="CR66" s="475"/>
      <c r="CS66" s="832"/>
      <c r="CT66" s="475"/>
      <c r="CU66" s="475"/>
      <c r="CV66" s="475"/>
      <c r="CW66" s="794"/>
      <c r="CX66" s="383"/>
      <c r="CY66" s="541"/>
      <c r="CZ66" s="540"/>
      <c r="DA66" s="293"/>
      <c r="DB66" s="299"/>
    </row>
    <row r="67" spans="1:108" x14ac:dyDescent="0.2">
      <c r="A67" s="227"/>
      <c r="B67" s="899"/>
      <c r="C67" s="17"/>
      <c r="D67" s="22" t="s">
        <v>195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434.95026899708461</v>
      </c>
      <c r="BW67" s="499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4">
        <v>659.88515786734695</v>
      </c>
      <c r="CM67" s="794">
        <v>670.04036210349864</v>
      </c>
      <c r="CN67" s="794">
        <v>669.85166983200975</v>
      </c>
      <c r="CO67" s="794">
        <v>666.21189553317595</v>
      </c>
      <c r="CP67" s="794">
        <v>664.59441776203857</v>
      </c>
      <c r="CQ67" s="794">
        <v>671.88725159294256</v>
      </c>
      <c r="CR67" s="475">
        <v>672.33488349819049</v>
      </c>
      <c r="CS67" s="832">
        <v>672.92752302588713</v>
      </c>
      <c r="CT67" s="475">
        <v>670.52284062355477</v>
      </c>
      <c r="CU67" s="475">
        <v>670.26485277078507</v>
      </c>
      <c r="CV67" s="475">
        <v>683.93570715562487</v>
      </c>
      <c r="CW67" s="794">
        <v>688.67958091072683</v>
      </c>
      <c r="CX67" s="383">
        <f>+CW67-CR67</f>
        <v>16.344697412536334</v>
      </c>
      <c r="CY67" s="541">
        <f>(+(CW67/CR67-1))*100</f>
        <v>2.4310351602603308</v>
      </c>
      <c r="CZ67" s="540"/>
      <c r="DA67" s="293"/>
      <c r="DB67" s="299"/>
    </row>
    <row r="68" spans="1:108" ht="12.75" customHeight="1" x14ac:dyDescent="0.2">
      <c r="A68" s="227"/>
      <c r="B68" s="899"/>
      <c r="C68" s="17"/>
      <c r="D68" s="503" t="s">
        <v>191</v>
      </c>
      <c r="E68" s="564">
        <v>29.608725951431719</v>
      </c>
      <c r="F68" s="565">
        <v>29.982314879707221</v>
      </c>
      <c r="G68" s="565">
        <v>29.10871909184284</v>
      </c>
      <c r="H68" s="565">
        <v>25.325194831620745</v>
      </c>
      <c r="I68" s="565">
        <v>29.337065971699726</v>
      </c>
      <c r="J68" s="565">
        <v>25.413734907762723</v>
      </c>
      <c r="K68" s="565">
        <v>36.125562689101329</v>
      </c>
      <c r="L68" s="565">
        <v>33.753248787141729</v>
      </c>
      <c r="M68" s="565">
        <v>26.003375728121746</v>
      </c>
      <c r="N68" s="565">
        <v>36.150484698156845</v>
      </c>
      <c r="O68" s="565">
        <v>32.051945241635131</v>
      </c>
      <c r="P68" s="565">
        <v>37.568973260565095</v>
      </c>
      <c r="Q68" s="565">
        <v>33.300094505160288</v>
      </c>
      <c r="R68" s="565">
        <v>41.015211045997766</v>
      </c>
      <c r="S68" s="565">
        <v>35.217164730836252</v>
      </c>
      <c r="T68" s="565">
        <v>34.805092083168454</v>
      </c>
      <c r="U68" s="565">
        <v>35.248688179698405</v>
      </c>
      <c r="V68" s="565">
        <v>37.984396950735359</v>
      </c>
      <c r="W68" s="565">
        <v>35.051326609730523</v>
      </c>
      <c r="X68" s="565">
        <v>34.571407331737092</v>
      </c>
      <c r="Y68" s="565">
        <v>40.805673344128309</v>
      </c>
      <c r="Z68" s="565">
        <v>39.245893166712492</v>
      </c>
      <c r="AA68" s="565">
        <v>32.869212830342761</v>
      </c>
      <c r="AB68" s="565">
        <v>38.230594090884942</v>
      </c>
      <c r="AC68" s="565">
        <v>37.470745567076619</v>
      </c>
      <c r="AD68" s="565">
        <v>36.777092579676427</v>
      </c>
      <c r="AE68" s="565">
        <v>37.325811476374483</v>
      </c>
      <c r="AF68" s="565">
        <v>37.370450314426677</v>
      </c>
      <c r="AG68" s="565">
        <v>44.746327550562455</v>
      </c>
      <c r="AH68" s="565">
        <v>39.131425037896797</v>
      </c>
      <c r="AI68" s="565">
        <v>44.087644264850375</v>
      </c>
      <c r="AJ68" s="565">
        <v>40.100579164462566</v>
      </c>
      <c r="AK68" s="565">
        <v>39.42991972955241</v>
      </c>
      <c r="AL68" s="565">
        <v>40.845236656628792</v>
      </c>
      <c r="AM68" s="565">
        <v>49.584347280466602</v>
      </c>
      <c r="AN68" s="565">
        <v>50.455696913299896</v>
      </c>
      <c r="AO68" s="566">
        <v>58.608036943807164</v>
      </c>
      <c r="AP68" s="566">
        <v>58.339067857931624</v>
      </c>
      <c r="AQ68" s="566">
        <v>58.581650319176369</v>
      </c>
      <c r="AR68" s="566">
        <v>58.371894458164078</v>
      </c>
      <c r="AS68" s="566">
        <v>58.110520200614467</v>
      </c>
      <c r="AT68" s="566">
        <v>58.854996624132916</v>
      </c>
      <c r="AU68" s="566">
        <v>59.596084814168968</v>
      </c>
      <c r="AV68" s="566">
        <v>59.768941976268188</v>
      </c>
      <c r="AW68" s="566">
        <v>62.993185278390762</v>
      </c>
      <c r="AX68" s="566">
        <v>64.369198381571266</v>
      </c>
      <c r="AY68" s="566">
        <v>68.13478913480445</v>
      </c>
      <c r="AZ68" s="566">
        <v>69.439463645575586</v>
      </c>
      <c r="BA68" s="566">
        <v>70.81904509240195</v>
      </c>
      <c r="BB68" s="566">
        <v>72.043568279043029</v>
      </c>
      <c r="BC68" s="566">
        <v>72.526230116597034</v>
      </c>
      <c r="BD68" s="566">
        <v>73.719885384619857</v>
      </c>
      <c r="BE68" s="566">
        <v>75.74383979358592</v>
      </c>
      <c r="BF68" s="566">
        <v>70.749886130043279</v>
      </c>
      <c r="BG68" s="566">
        <v>71.340213120718715</v>
      </c>
      <c r="BH68" s="566">
        <v>70.567153237013173</v>
      </c>
      <c r="BI68" s="566">
        <v>71.64581749353664</v>
      </c>
      <c r="BJ68" s="566">
        <v>67.770944749219524</v>
      </c>
      <c r="BK68" s="566">
        <v>69.390923102800784</v>
      </c>
      <c r="BL68" s="566">
        <v>70.532599535105021</v>
      </c>
      <c r="BM68" s="566">
        <v>71.592959802047517</v>
      </c>
      <c r="BN68" s="566">
        <v>71.231021100407744</v>
      </c>
      <c r="BO68" s="566">
        <v>71.30459376162591</v>
      </c>
      <c r="BP68" s="566">
        <v>71.066773054539226</v>
      </c>
      <c r="BQ68" s="566">
        <v>70.45254225565435</v>
      </c>
      <c r="BR68" s="566">
        <v>70.951084854575285</v>
      </c>
      <c r="BS68" s="566">
        <v>71.411213777394195</v>
      </c>
      <c r="BT68" s="566">
        <v>71.8324348630006</v>
      </c>
      <c r="BU68" s="567">
        <v>71.9801962953957</v>
      </c>
      <c r="BV68" s="567">
        <v>73.643670141190611</v>
      </c>
      <c r="BW68" s="567">
        <v>74.857590919774523</v>
      </c>
      <c r="BX68" s="568">
        <v>73.106915526919863</v>
      </c>
      <c r="BY68" s="605">
        <v>70.562571185231036</v>
      </c>
      <c r="BZ68" s="568">
        <v>72.341495244934762</v>
      </c>
      <c r="CA68" s="568">
        <v>69.641703464956464</v>
      </c>
      <c r="CB68" s="605">
        <v>69.290827385703778</v>
      </c>
      <c r="CC68" s="568">
        <v>69.872571079222794</v>
      </c>
      <c r="CD68" s="568">
        <v>70.912588254552659</v>
      </c>
      <c r="CE68" s="605">
        <v>71.352690517633434</v>
      </c>
      <c r="CF68" s="568">
        <v>69.755908457809014</v>
      </c>
      <c r="CG68" s="605">
        <v>71.916706633924079</v>
      </c>
      <c r="CH68" s="605">
        <v>73.11722182993941</v>
      </c>
      <c r="CI68" s="605">
        <v>74.908590118808121</v>
      </c>
      <c r="CJ68" s="605">
        <v>74.414566198457592</v>
      </c>
      <c r="CK68" s="605">
        <f>100*0.786890876318575</f>
        <v>78.689087631857504</v>
      </c>
      <c r="CL68" s="807">
        <v>78.69775334201465</v>
      </c>
      <c r="CM68" s="807">
        <v>80.925845266922963</v>
      </c>
      <c r="CN68" s="807">
        <v>81.202852386862347</v>
      </c>
      <c r="CO68" s="807">
        <v>80.986024328055777</v>
      </c>
      <c r="CP68" s="807">
        <v>80.610111724370341</v>
      </c>
      <c r="CQ68" s="807">
        <v>80.953029279488447</v>
      </c>
      <c r="CR68" s="859">
        <v>81.063827320164108</v>
      </c>
      <c r="CS68" s="858">
        <v>81.098812486873214</v>
      </c>
      <c r="CT68" s="859">
        <v>81.023249774680679</v>
      </c>
      <c r="CU68" s="859">
        <v>81.120634923834189</v>
      </c>
      <c r="CV68" s="859">
        <v>79.638288615354114</v>
      </c>
      <c r="CW68" s="807">
        <v>79.840554216263584</v>
      </c>
      <c r="CX68" s="383"/>
      <c r="CY68" s="541"/>
      <c r="CZ68" s="540"/>
      <c r="DA68" s="293"/>
      <c r="DB68" s="299"/>
    </row>
    <row r="69" spans="1:108" s="490" customFormat="1" ht="4.5" customHeight="1" x14ac:dyDescent="0.2">
      <c r="A69" s="227"/>
      <c r="B69" s="899"/>
      <c r="C69" s="491"/>
      <c r="D69" s="22"/>
      <c r="E69" s="501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09"/>
      <c r="BV69" s="509"/>
      <c r="BW69" s="509"/>
      <c r="BX69" s="509"/>
      <c r="BY69" s="495"/>
      <c r="BZ69" s="509"/>
      <c r="CA69" s="509"/>
      <c r="CB69" s="495"/>
      <c r="CC69" s="509"/>
      <c r="CD69" s="509"/>
      <c r="CE69" s="495"/>
      <c r="CF69" s="509"/>
      <c r="CG69" s="495"/>
      <c r="CH69" s="495"/>
      <c r="CI69" s="495"/>
      <c r="CJ69" s="495"/>
      <c r="CK69" s="495"/>
      <c r="CL69" s="808"/>
      <c r="CM69" s="808"/>
      <c r="CN69" s="808"/>
      <c r="CO69" s="808"/>
      <c r="CP69" s="843"/>
      <c r="CQ69" s="843"/>
      <c r="CR69" s="878"/>
      <c r="CS69" s="496"/>
      <c r="CT69" s="497"/>
      <c r="CU69" s="497"/>
      <c r="CV69" s="497"/>
      <c r="CW69" s="808"/>
      <c r="CX69" s="637"/>
      <c r="CY69" s="546"/>
      <c r="CZ69" s="540"/>
      <c r="DA69" s="489"/>
      <c r="DB69" s="498"/>
    </row>
    <row r="70" spans="1:108" ht="12.75" customHeight="1" x14ac:dyDescent="0.2">
      <c r="A70" s="227"/>
      <c r="B70" s="899"/>
      <c r="C70" s="17"/>
      <c r="D70" s="22" t="s">
        <v>170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66">
        <v>4398.0601617387529</v>
      </c>
      <c r="BZ70" s="510">
        <v>4055.7178496199299</v>
      </c>
      <c r="CA70" s="510">
        <v>3995.2715145524844</v>
      </c>
      <c r="CB70" s="466">
        <v>3745.9608039812006</v>
      </c>
      <c r="CC70" s="510">
        <v>3861.1813416265218</v>
      </c>
      <c r="CD70" s="510">
        <v>4158.4530232946181</v>
      </c>
      <c r="CE70" s="466">
        <v>4526.1441037225413</v>
      </c>
      <c r="CF70" s="510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794">
        <v>6012.3481516862921</v>
      </c>
      <c r="CM70" s="794">
        <v>5674.9994921862153</v>
      </c>
      <c r="CN70" s="794">
        <v>5328.6092404266119</v>
      </c>
      <c r="CO70" s="794">
        <v>5490.43867278379</v>
      </c>
      <c r="CP70" s="794">
        <v>5385.3991429462849</v>
      </c>
      <c r="CQ70" s="794">
        <v>5314.0126698335271</v>
      </c>
      <c r="CR70" s="475">
        <v>5110.3769630941224</v>
      </c>
      <c r="CS70" s="832">
        <v>5052.0533730701336</v>
      </c>
      <c r="CT70" s="475">
        <v>5030.8484794949391</v>
      </c>
      <c r="CU70" s="475">
        <v>4981.6671125120574</v>
      </c>
      <c r="CV70" s="475">
        <v>4983.2752604377383</v>
      </c>
      <c r="CW70" s="794">
        <v>5107.7246891591067</v>
      </c>
      <c r="CX70" s="383">
        <f t="shared" ref="CX70:CX77" si="29">+CW70-CR70</f>
        <v>-2.6522739350157281</v>
      </c>
      <c r="CY70" s="541">
        <f t="shared" ref="CY70:CY77" si="30">(+(CW70/CR70-1))*100</f>
        <v>-5.1899770881280727E-2</v>
      </c>
      <c r="CZ70" s="540"/>
      <c r="DA70" s="293"/>
      <c r="DB70" s="299"/>
    </row>
    <row r="71" spans="1:108" x14ac:dyDescent="0.2">
      <c r="A71" s="227"/>
      <c r="B71" s="8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66">
        <v>1557.4388566104958</v>
      </c>
      <c r="BZ71" s="510">
        <v>1100.6562177418368</v>
      </c>
      <c r="CA71" s="510">
        <v>903.79305483498547</v>
      </c>
      <c r="CB71" s="466">
        <v>573.47508981792987</v>
      </c>
      <c r="CC71" s="510">
        <v>608.54651751639938</v>
      </c>
      <c r="CD71" s="510">
        <v>1057.4249900692419</v>
      </c>
      <c r="CE71" s="466">
        <v>1336.0994956741984</v>
      </c>
      <c r="CF71" s="510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794">
        <v>2770.8531200451894</v>
      </c>
      <c r="CM71" s="794">
        <v>2437.9147961822155</v>
      </c>
      <c r="CN71" s="794">
        <v>2121.9001243403791</v>
      </c>
      <c r="CO71" s="794">
        <v>2239.9617679620987</v>
      </c>
      <c r="CP71" s="794">
        <v>2213.5409832864434</v>
      </c>
      <c r="CQ71" s="794">
        <v>2162.8981606603493</v>
      </c>
      <c r="CR71" s="475">
        <v>1911.8987894205541</v>
      </c>
      <c r="CS71" s="832">
        <v>1866.2950405014578</v>
      </c>
      <c r="CT71" s="475">
        <v>1848.7859920167637</v>
      </c>
      <c r="CU71" s="475">
        <v>1800.9265380393585</v>
      </c>
      <c r="CV71" s="475">
        <v>1709.8647095160352</v>
      </c>
      <c r="CW71" s="794">
        <v>1905.6837181290084</v>
      </c>
      <c r="CX71" s="383">
        <f t="shared" si="29"/>
        <v>-6.2150712915456552</v>
      </c>
      <c r="CY71" s="541">
        <f t="shared" si="30"/>
        <v>-0.32507323745046834</v>
      </c>
      <c r="CZ71" s="540"/>
      <c r="DA71" s="293"/>
      <c r="DB71" s="299"/>
    </row>
    <row r="72" spans="1:108" ht="15" x14ac:dyDescent="0.25">
      <c r="A72" s="227"/>
      <c r="B72" s="8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66">
        <v>863.27437513252471</v>
      </c>
      <c r="BZ72" s="510">
        <v>862.65258691253632</v>
      </c>
      <c r="CA72" s="510">
        <v>863.1997200655976</v>
      </c>
      <c r="CB72" s="466">
        <v>854.56767445626815</v>
      </c>
      <c r="CC72" s="510">
        <v>866.40120074198262</v>
      </c>
      <c r="CD72" s="510">
        <v>696.84090751749261</v>
      </c>
      <c r="CE72" s="466">
        <v>730.76316841982509</v>
      </c>
      <c r="CF72" s="510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794">
        <v>643.91681704518942</v>
      </c>
      <c r="CM72" s="794">
        <v>629.78642102332356</v>
      </c>
      <c r="CN72" s="794">
        <v>623.94988606705533</v>
      </c>
      <c r="CO72" s="794">
        <v>623.95350338921287</v>
      </c>
      <c r="CP72" s="794">
        <v>628.09149428134094</v>
      </c>
      <c r="CQ72" s="794">
        <v>641.84221548396499</v>
      </c>
      <c r="CR72" s="475">
        <v>636.22584785131176</v>
      </c>
      <c r="CS72" s="832">
        <v>636.23572224927125</v>
      </c>
      <c r="CT72" s="475">
        <v>626.72139752186604</v>
      </c>
      <c r="CU72" s="475">
        <v>626.72346488338189</v>
      </c>
      <c r="CV72" s="475">
        <v>626.729744861516</v>
      </c>
      <c r="CW72" s="794">
        <v>626.69982893585984</v>
      </c>
      <c r="CX72" s="383">
        <f t="shared" si="29"/>
        <v>-9.5260189154519139</v>
      </c>
      <c r="CY72" s="541">
        <f t="shared" si="30"/>
        <v>-1.4972700256714822</v>
      </c>
      <c r="CZ72" s="540"/>
      <c r="DA72" s="293"/>
      <c r="DB72" s="771">
        <v>2362.7015928869205</v>
      </c>
      <c r="DC72">
        <v>6.86</v>
      </c>
      <c r="DD72">
        <f>+DB72/$DC$72</f>
        <v>344.41714182025078</v>
      </c>
    </row>
    <row r="73" spans="1:108" ht="15" x14ac:dyDescent="0.25">
      <c r="A73" s="227"/>
      <c r="B73" s="8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66">
        <v>679.89842661573198</v>
      </c>
      <c r="BZ73" s="510">
        <v>775.37085391555672</v>
      </c>
      <c r="CA73" s="510">
        <v>900.78044254190092</v>
      </c>
      <c r="CB73" s="466">
        <v>948.60012129700283</v>
      </c>
      <c r="CC73" s="510">
        <v>887.16531528813994</v>
      </c>
      <c r="CD73" s="510">
        <v>861.95807256788316</v>
      </c>
      <c r="CE73" s="466">
        <v>918.06957905851891</v>
      </c>
      <c r="CF73" s="510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794">
        <v>836.66239000591247</v>
      </c>
      <c r="CM73" s="794">
        <v>861.48665896067644</v>
      </c>
      <c r="CN73" s="794">
        <v>831.37475938917771</v>
      </c>
      <c r="CO73" s="794">
        <v>875.10520585247809</v>
      </c>
      <c r="CP73" s="794">
        <v>767.31932030850157</v>
      </c>
      <c r="CQ73" s="794">
        <v>761.85113756921271</v>
      </c>
      <c r="CR73" s="475">
        <v>734.6715702122566</v>
      </c>
      <c r="CS73" s="832">
        <v>721.92426571940518</v>
      </c>
      <c r="CT73" s="475">
        <v>725.2181563663089</v>
      </c>
      <c r="CU73" s="475">
        <v>723.90738514931763</v>
      </c>
      <c r="CV73" s="475">
        <v>816.82782286018664</v>
      </c>
      <c r="CW73" s="794">
        <v>745.39424359423901</v>
      </c>
      <c r="CX73" s="383">
        <f t="shared" si="29"/>
        <v>10.722673381982418</v>
      </c>
      <c r="CY73" s="541">
        <f t="shared" si="30"/>
        <v>1.4595193031471831</v>
      </c>
      <c r="CZ73" s="540"/>
      <c r="DA73" s="293"/>
      <c r="DB73" s="771">
        <v>2493.2569120313192</v>
      </c>
      <c r="DD73">
        <f>+DB73/$DC$72</f>
        <v>363.44852945062962</v>
      </c>
    </row>
    <row r="74" spans="1:108" ht="15" x14ac:dyDescent="0.25">
      <c r="A74" s="227"/>
      <c r="B74" s="8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66">
        <v>1297.4485033799999</v>
      </c>
      <c r="BZ74" s="510">
        <v>1317.03819105</v>
      </c>
      <c r="CA74" s="510">
        <v>1327.4982971100001</v>
      </c>
      <c r="CB74" s="466">
        <v>1369.3179184099999</v>
      </c>
      <c r="CC74" s="510">
        <v>1499.0683080799997</v>
      </c>
      <c r="CD74" s="510">
        <v>1542.2290531399999</v>
      </c>
      <c r="CE74" s="466">
        <v>1541.2118605699993</v>
      </c>
      <c r="CF74" s="510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794">
        <v>1760.9158245900003</v>
      </c>
      <c r="CM74" s="794">
        <v>1745.8116160199995</v>
      </c>
      <c r="CN74" s="794">
        <v>1751.3844706300001</v>
      </c>
      <c r="CO74" s="794">
        <v>1751.4181955799995</v>
      </c>
      <c r="CP74" s="794">
        <v>1776.4473450699998</v>
      </c>
      <c r="CQ74" s="794">
        <v>1747.42115612</v>
      </c>
      <c r="CR74" s="475">
        <v>1827.5807556099999</v>
      </c>
      <c r="CS74" s="832">
        <v>1827.5983446</v>
      </c>
      <c r="CT74" s="475">
        <v>1830.1229335899998</v>
      </c>
      <c r="CU74" s="475">
        <v>1830.10972444</v>
      </c>
      <c r="CV74" s="475">
        <v>1829.8529832000004</v>
      </c>
      <c r="CW74" s="794">
        <v>1829.9468984999999</v>
      </c>
      <c r="CX74" s="383">
        <f t="shared" si="29"/>
        <v>2.3661428899999919</v>
      </c>
      <c r="CY74" s="541">
        <f t="shared" si="30"/>
        <v>0.12946858204414546</v>
      </c>
      <c r="CZ74" s="540"/>
      <c r="DA74" s="293"/>
      <c r="DB74" s="771">
        <v>2525.10481538468</v>
      </c>
      <c r="DD74">
        <f>+DB74/$DC$72</f>
        <v>368.09108095986585</v>
      </c>
    </row>
    <row r="75" spans="1:108" ht="15" x14ac:dyDescent="0.25">
      <c r="A75" s="227"/>
      <c r="B75" s="899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4">
        <v>736.56181556195952</v>
      </c>
      <c r="AD75" s="754">
        <v>914.07925072046123</v>
      </c>
      <c r="AE75" s="754">
        <v>845.29349710982672</v>
      </c>
      <c r="AF75" s="754">
        <v>853.32202898550713</v>
      </c>
      <c r="AG75" s="754">
        <v>452.23018867924532</v>
      </c>
      <c r="AH75" s="754">
        <v>286.8849056603774</v>
      </c>
      <c r="AI75" s="754">
        <v>405.69752906976748</v>
      </c>
      <c r="AJ75" s="754">
        <v>337.11382823871901</v>
      </c>
      <c r="AK75" s="754">
        <v>461.14206695778739</v>
      </c>
      <c r="AL75" s="754">
        <v>647.58093158660859</v>
      </c>
      <c r="AM75" s="754">
        <v>741.15676855895185</v>
      </c>
      <c r="AN75" s="754">
        <v>1031.087609329446</v>
      </c>
      <c r="AO75" s="754">
        <v>1279.5123906705537</v>
      </c>
      <c r="AP75" s="754">
        <v>1040.9766763848397</v>
      </c>
      <c r="AQ75" s="754">
        <v>1037.1906705539357</v>
      </c>
      <c r="AR75" s="754">
        <v>1174.371137026239</v>
      </c>
      <c r="AS75" s="754">
        <v>873.14125364431493</v>
      </c>
      <c r="AT75" s="754">
        <v>675.71865889212825</v>
      </c>
      <c r="AU75" s="466">
        <v>672.7739067055395</v>
      </c>
      <c r="AV75" s="755">
        <v>552.31967930029145</v>
      </c>
      <c r="AW75" s="754">
        <v>693.40102040816316</v>
      </c>
      <c r="AX75" s="754">
        <v>906.33790087463535</v>
      </c>
      <c r="AY75" s="754">
        <v>790.93221574344022</v>
      </c>
      <c r="AZ75" s="754">
        <v>1054.503498542274</v>
      </c>
      <c r="BA75" s="754">
        <v>1612.7723032069971</v>
      </c>
      <c r="BB75" s="754">
        <v>1394.4810495626821</v>
      </c>
      <c r="BC75" s="754">
        <v>1227.6954810495624</v>
      </c>
      <c r="BD75" s="754">
        <v>1021.1325072886295</v>
      </c>
      <c r="BE75" s="754">
        <v>847.10451895043741</v>
      </c>
      <c r="BF75" s="754">
        <v>734.68192419825061</v>
      </c>
      <c r="BG75" s="754">
        <v>921.40116618075785</v>
      </c>
      <c r="BH75" s="754">
        <v>745.25335276967928</v>
      </c>
      <c r="BI75" s="754">
        <v>918.84554447542007</v>
      </c>
      <c r="BJ75" s="755">
        <v>711.55029154518945</v>
      </c>
      <c r="BK75" s="754">
        <v>719.8107871720116</v>
      </c>
      <c r="BL75" s="756">
        <v>640.78469387755104</v>
      </c>
      <c r="BM75" s="754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10">
        <v>384.54052478134116</v>
      </c>
      <c r="BV75" s="510">
        <v>473.72696793002933</v>
      </c>
      <c r="BW75" s="510">
        <v>866.79241982507278</v>
      </c>
      <c r="BX75" s="510">
        <v>802.66836734693857</v>
      </c>
      <c r="BY75" s="466">
        <v>1409.1355485850888</v>
      </c>
      <c r="BZ75" s="510">
        <v>1039.3227627355768</v>
      </c>
      <c r="CA75" s="510">
        <v>957.92271895439285</v>
      </c>
      <c r="CB75" s="466">
        <v>666.05031947569535</v>
      </c>
      <c r="CC75" s="510">
        <v>608.30075074814022</v>
      </c>
      <c r="CD75" s="510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794">
        <v>2220.25694063234</v>
      </c>
      <c r="CM75" s="794">
        <v>1931.6248960533258</v>
      </c>
      <c r="CN75" s="794">
        <v>1592.1860312701972</v>
      </c>
      <c r="CO75" s="794">
        <v>1749.3496305043063</v>
      </c>
      <c r="CP75" s="794">
        <v>1608.9309472565203</v>
      </c>
      <c r="CQ75" s="794">
        <v>1546.2552977395624</v>
      </c>
      <c r="CR75" s="475">
        <v>1290.2276256245007</v>
      </c>
      <c r="CS75" s="832">
        <v>1229.5858264150047</v>
      </c>
      <c r="CT75" s="475">
        <v>1221.5402279935579</v>
      </c>
      <c r="CU75" s="475">
        <v>1173.8117953857375</v>
      </c>
      <c r="CV75" s="475">
        <v>1176.2020575448068</v>
      </c>
      <c r="CW75" s="794">
        <v>1300.1141748268813</v>
      </c>
      <c r="CX75" s="383">
        <f t="shared" si="29"/>
        <v>9.8865492023805928</v>
      </c>
      <c r="CY75" s="541">
        <f t="shared" si="30"/>
        <v>0.76626395265682046</v>
      </c>
      <c r="CZ75" s="540"/>
      <c r="DA75" s="293"/>
      <c r="DB75" s="771">
        <v>2672.8627946370407</v>
      </c>
      <c r="DD75">
        <f>+DB75/$DC$72</f>
        <v>389.63014499082226</v>
      </c>
    </row>
    <row r="76" spans="1:108" x14ac:dyDescent="0.2">
      <c r="A76" s="227"/>
      <c r="B76" s="8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4">
        <v>688.74769452449561</v>
      </c>
      <c r="AD76" s="754">
        <v>626.13717579250726</v>
      </c>
      <c r="AE76" s="754">
        <v>567.09205202312148</v>
      </c>
      <c r="AF76" s="754">
        <v>561.23869565217387</v>
      </c>
      <c r="AG76" s="754">
        <v>232.92119013062413</v>
      </c>
      <c r="AH76" s="754">
        <v>150.57576197387522</v>
      </c>
      <c r="AI76" s="754">
        <v>259.3228197674419</v>
      </c>
      <c r="AJ76" s="754">
        <v>239.15240174672488</v>
      </c>
      <c r="AK76" s="754">
        <v>325.52416302765641</v>
      </c>
      <c r="AL76" s="754">
        <v>448.84745269286759</v>
      </c>
      <c r="AM76" s="754">
        <v>500.26390101892275</v>
      </c>
      <c r="AN76" s="754">
        <v>735.72565597667642</v>
      </c>
      <c r="AO76" s="754">
        <v>989.24052478134092</v>
      </c>
      <c r="AP76" s="754">
        <v>725.91895043731779</v>
      </c>
      <c r="AQ76" s="754">
        <v>743.83002915451868</v>
      </c>
      <c r="AR76" s="754">
        <v>796.0211370262391</v>
      </c>
      <c r="AS76" s="754">
        <v>608.88862973760934</v>
      </c>
      <c r="AT76" s="754">
        <v>548.46545189504377</v>
      </c>
      <c r="AU76" s="466">
        <v>580.49241982507294</v>
      </c>
      <c r="AV76" s="755">
        <v>396.40291545189496</v>
      </c>
      <c r="AW76" s="754">
        <v>564.58731778425647</v>
      </c>
      <c r="AX76" s="754">
        <v>572.35306122448981</v>
      </c>
      <c r="AY76" s="754">
        <v>488.63979591836733</v>
      </c>
      <c r="AZ76" s="754">
        <v>677.245189504373</v>
      </c>
      <c r="BA76" s="754">
        <v>1376.2438775510202</v>
      </c>
      <c r="BB76" s="754">
        <v>1160.2274052478133</v>
      </c>
      <c r="BC76" s="754">
        <v>917.11399416909603</v>
      </c>
      <c r="BD76" s="754">
        <v>716.95495626822151</v>
      </c>
      <c r="BE76" s="754">
        <v>554.2532069970847</v>
      </c>
      <c r="BF76" s="754">
        <v>472.04183673469385</v>
      </c>
      <c r="BG76" s="754">
        <v>597.13921282798822</v>
      </c>
      <c r="BH76" s="754">
        <v>426.84008746355693</v>
      </c>
      <c r="BI76" s="754">
        <v>646.52668859719847</v>
      </c>
      <c r="BJ76" s="755">
        <v>471.75174927113704</v>
      </c>
      <c r="BK76" s="754">
        <v>448.43790087463555</v>
      </c>
      <c r="BL76" s="756">
        <v>330.46268221574343</v>
      </c>
      <c r="BM76" s="754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10">
        <v>291.60510204081623</v>
      </c>
      <c r="BV76" s="510">
        <v>394.02026239067067</v>
      </c>
      <c r="BW76" s="510">
        <v>752.83177842565601</v>
      </c>
      <c r="BX76" s="510">
        <v>629.59970845481018</v>
      </c>
      <c r="BY76" s="466">
        <v>1188.3376533993569</v>
      </c>
      <c r="BZ76" s="510">
        <v>724.15338714002007</v>
      </c>
      <c r="CA76" s="510">
        <v>527.95096608249173</v>
      </c>
      <c r="CB76" s="466">
        <v>198.51966943869249</v>
      </c>
      <c r="CC76" s="510">
        <v>214.48507352000047</v>
      </c>
      <c r="CD76" s="510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794">
        <v>1909.3393196264276</v>
      </c>
      <c r="CM76" s="794">
        <v>1593.1089967326493</v>
      </c>
      <c r="CN76" s="794">
        <v>1280.7466484310194</v>
      </c>
      <c r="CO76" s="794">
        <v>1395.2688977718283</v>
      </c>
      <c r="CP76" s="794">
        <v>1368.6671636280187</v>
      </c>
      <c r="CQ76" s="794">
        <v>1306.8081796703495</v>
      </c>
      <c r="CR76" s="475">
        <v>1062.8995960022439</v>
      </c>
      <c r="CS76" s="832">
        <v>1015.9384101655995</v>
      </c>
      <c r="CT76" s="475">
        <v>1003.2926229672489</v>
      </c>
      <c r="CU76" s="475">
        <v>956.07454263642001</v>
      </c>
      <c r="CV76" s="475">
        <v>865.4661773346204</v>
      </c>
      <c r="CW76" s="794">
        <v>1063.6215468126422</v>
      </c>
      <c r="CX76" s="383">
        <f t="shared" si="29"/>
        <v>0.72195081039831166</v>
      </c>
      <c r="CY76" s="541">
        <f t="shared" si="30"/>
        <v>6.7922766469541429E-2</v>
      </c>
      <c r="CZ76" s="540"/>
      <c r="DA76" s="293"/>
      <c r="DB76" s="299"/>
    </row>
    <row r="77" spans="1:108" x14ac:dyDescent="0.2">
      <c r="A77" s="227"/>
      <c r="B77" s="8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4">
        <v>47.814121037463998</v>
      </c>
      <c r="AD77" s="754">
        <v>287.94207492795385</v>
      </c>
      <c r="AE77" s="754">
        <v>278.20144508670518</v>
      </c>
      <c r="AF77" s="754">
        <v>292.08333333333326</v>
      </c>
      <c r="AG77" s="754">
        <v>219.30899854862116</v>
      </c>
      <c r="AH77" s="754">
        <v>136.30914368650218</v>
      </c>
      <c r="AI77" s="754">
        <v>146.37470930232558</v>
      </c>
      <c r="AJ77" s="754">
        <v>97.96142649199416</v>
      </c>
      <c r="AK77" s="754">
        <v>135.61790393013095</v>
      </c>
      <c r="AL77" s="754">
        <v>198.73347889374102</v>
      </c>
      <c r="AM77" s="754">
        <v>240.89286754002921</v>
      </c>
      <c r="AN77" s="754">
        <v>295.36195335276966</v>
      </c>
      <c r="AO77" s="754">
        <v>290.27186588921285</v>
      </c>
      <c r="AP77" s="754">
        <v>315.05772594752193</v>
      </c>
      <c r="AQ77" s="754">
        <v>293.36064139941703</v>
      </c>
      <c r="AR77" s="754">
        <v>378.34999999999997</v>
      </c>
      <c r="AS77" s="754">
        <v>264.25262390670554</v>
      </c>
      <c r="AT77" s="754">
        <v>127.25320699708446</v>
      </c>
      <c r="AU77" s="466">
        <v>92.281486880466531</v>
      </c>
      <c r="AV77" s="755">
        <v>155.9167638483965</v>
      </c>
      <c r="AW77" s="754">
        <v>128.81370262390675</v>
      </c>
      <c r="AX77" s="754">
        <v>333.9848396501456</v>
      </c>
      <c r="AY77" s="754">
        <v>302.2924198250729</v>
      </c>
      <c r="AZ77" s="754">
        <v>377.25830903790086</v>
      </c>
      <c r="BA77" s="754">
        <v>236.52842565597675</v>
      </c>
      <c r="BB77" s="754">
        <v>234.25364431486881</v>
      </c>
      <c r="BC77" s="754">
        <v>310.58148688046634</v>
      </c>
      <c r="BD77" s="754">
        <v>304.17755102040815</v>
      </c>
      <c r="BE77" s="754">
        <v>292.85131195335271</v>
      </c>
      <c r="BF77" s="754">
        <v>262.64008746355677</v>
      </c>
      <c r="BG77" s="754">
        <v>324.26195335276964</v>
      </c>
      <c r="BH77" s="754">
        <v>318.41326530612236</v>
      </c>
      <c r="BI77" s="754">
        <v>272.31885587822165</v>
      </c>
      <c r="BJ77" s="755">
        <v>239.79854227405241</v>
      </c>
      <c r="BK77" s="754">
        <v>271.37288629737606</v>
      </c>
      <c r="BL77" s="756">
        <v>310.32201166180761</v>
      </c>
      <c r="BM77" s="754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10">
        <v>92.935422740524885</v>
      </c>
      <c r="BV77" s="510">
        <v>79.706705539358666</v>
      </c>
      <c r="BW77" s="510">
        <v>113.9606413994169</v>
      </c>
      <c r="BX77" s="510">
        <v>173.06865889212824</v>
      </c>
      <c r="BY77" s="466">
        <v>220.79789518573196</v>
      </c>
      <c r="BZ77" s="510">
        <v>315.1693755955568</v>
      </c>
      <c r="CA77" s="510">
        <v>429.971752871901</v>
      </c>
      <c r="CB77" s="466">
        <v>467.53065003700283</v>
      </c>
      <c r="CC77" s="510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794">
        <v>310.91762100591262</v>
      </c>
      <c r="CM77" s="794">
        <v>338.5158993206764</v>
      </c>
      <c r="CN77" s="794">
        <v>311.43938283917777</v>
      </c>
      <c r="CO77" s="794">
        <v>354.08073273247805</v>
      </c>
      <c r="CP77" s="794">
        <v>240.26378362850153</v>
      </c>
      <c r="CQ77" s="794">
        <v>239.44711806921268</v>
      </c>
      <c r="CR77" s="475">
        <v>227.32802962225662</v>
      </c>
      <c r="CS77" s="832">
        <v>213.6474162494051</v>
      </c>
      <c r="CT77" s="475">
        <v>218.24760502630892</v>
      </c>
      <c r="CU77" s="475">
        <v>217.73725274931752</v>
      </c>
      <c r="CV77" s="475">
        <v>310.73588021018662</v>
      </c>
      <c r="CW77" s="794">
        <v>236.49262801423913</v>
      </c>
      <c r="CX77" s="383">
        <f t="shared" si="29"/>
        <v>9.1645983919825085</v>
      </c>
      <c r="CY77" s="541">
        <f t="shared" si="30"/>
        <v>4.031442320250167</v>
      </c>
      <c r="CZ77" s="540"/>
      <c r="DA77" s="293"/>
      <c r="DB77" s="299"/>
    </row>
    <row r="78" spans="1:108" ht="12.75" hidden="1" customHeight="1" outlineLevel="1" x14ac:dyDescent="0.2">
      <c r="A78" s="227"/>
      <c r="B78" s="89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1">
        <v>0</v>
      </c>
      <c r="BV78" s="511">
        <v>0</v>
      </c>
      <c r="BW78" s="511">
        <v>0</v>
      </c>
      <c r="BX78" s="511">
        <v>0</v>
      </c>
      <c r="BY78" s="481">
        <v>0</v>
      </c>
      <c r="BZ78" s="511">
        <v>0</v>
      </c>
      <c r="CA78" s="511">
        <v>0</v>
      </c>
      <c r="CB78" s="481">
        <v>0</v>
      </c>
      <c r="CC78" s="511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796">
        <v>0</v>
      </c>
      <c r="CM78" s="796">
        <v>0</v>
      </c>
      <c r="CN78" s="796">
        <v>0</v>
      </c>
      <c r="CO78" s="796">
        <v>0</v>
      </c>
      <c r="CP78" s="796">
        <v>0</v>
      </c>
      <c r="CQ78" s="796">
        <v>0</v>
      </c>
      <c r="CR78" s="480">
        <v>0</v>
      </c>
      <c r="CS78" s="860">
        <v>0</v>
      </c>
      <c r="CT78" s="480">
        <v>0</v>
      </c>
      <c r="CU78" s="480">
        <v>0</v>
      </c>
      <c r="CV78" s="480">
        <v>0</v>
      </c>
      <c r="CW78" s="796">
        <v>0</v>
      </c>
      <c r="CX78" s="383"/>
      <c r="CY78" s="541">
        <v>0</v>
      </c>
      <c r="CZ78" s="540"/>
      <c r="DA78" s="293"/>
      <c r="DB78" s="299"/>
    </row>
    <row r="79" spans="1:108" collapsed="1" x14ac:dyDescent="0.2">
      <c r="A79" s="227"/>
      <c r="B79" s="899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10">
        <v>13573.114459377099</v>
      </c>
      <c r="BV79" s="510">
        <v>13712.944790404583</v>
      </c>
      <c r="BW79" s="510">
        <v>13878.649407011209</v>
      </c>
      <c r="BX79" s="510">
        <v>14119.261717762945</v>
      </c>
      <c r="BY79" s="466">
        <v>14338.594124317628</v>
      </c>
      <c r="BZ79" s="510">
        <v>14312.482573794307</v>
      </c>
      <c r="CA79" s="466">
        <v>14405.718480896328</v>
      </c>
      <c r="CB79" s="466">
        <v>14588.720039625277</v>
      </c>
      <c r="CC79" s="510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794">
        <v>16904.033253274221</v>
      </c>
      <c r="CM79" s="794">
        <v>17024.362064989964</v>
      </c>
      <c r="CN79" s="794">
        <v>17274.723234137669</v>
      </c>
      <c r="CO79" s="794">
        <v>17232.122840571585</v>
      </c>
      <c r="CP79" s="794">
        <v>17172.163466077422</v>
      </c>
      <c r="CQ79" s="794">
        <v>17170.761687831069</v>
      </c>
      <c r="CR79" s="475">
        <v>17259.81036667946</v>
      </c>
      <c r="CS79" s="832">
        <v>17285.696690036602</v>
      </c>
      <c r="CT79" s="475">
        <v>17317.93529137626</v>
      </c>
      <c r="CU79" s="475">
        <v>17385.892285666345</v>
      </c>
      <c r="CV79" s="475">
        <v>17422.269416831074</v>
      </c>
      <c r="CW79" s="794">
        <v>17547.505438522025</v>
      </c>
      <c r="CX79" s="383">
        <f>+CW79-CR79</f>
        <v>287.69507184256508</v>
      </c>
      <c r="CY79" s="541">
        <f>(+(CW79/CR79-1))*100</f>
        <v>1.6668495524027716</v>
      </c>
      <c r="CZ79" s="540"/>
      <c r="DA79" s="293"/>
      <c r="DB79" s="299"/>
    </row>
    <row r="80" spans="1:108" ht="12.75" hidden="1" customHeight="1" x14ac:dyDescent="0.2">
      <c r="A80" s="227"/>
      <c r="B80" s="8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67">
        <v>14356.693545617414</v>
      </c>
      <c r="BZ80" s="626"/>
      <c r="CA80" s="738">
        <v>14382.203768626488</v>
      </c>
      <c r="CB80" s="738"/>
      <c r="CC80" s="626"/>
      <c r="CD80" s="738"/>
      <c r="CE80" s="738"/>
      <c r="CF80" s="738"/>
      <c r="CG80" s="738"/>
      <c r="CH80" s="738">
        <v>14355.068793996428</v>
      </c>
      <c r="CI80" s="738"/>
      <c r="CJ80" s="738"/>
      <c r="CK80" s="738">
        <v>14355.068793996428</v>
      </c>
      <c r="CL80" s="797"/>
      <c r="CM80" s="797"/>
      <c r="CN80" s="797">
        <v>14355.068793996428</v>
      </c>
      <c r="CO80" s="797"/>
      <c r="CP80" s="844"/>
      <c r="CQ80" s="844"/>
      <c r="CR80" s="476"/>
      <c r="CS80" s="837"/>
      <c r="CT80" s="538"/>
      <c r="CU80" s="538">
        <v>14355.068793996428</v>
      </c>
      <c r="CV80" s="538">
        <v>14355.068793996428</v>
      </c>
      <c r="CW80" s="797"/>
      <c r="CX80" s="383">
        <f>+(CW80-CR80)*100</f>
        <v>0</v>
      </c>
      <c r="CY80" s="541" t="s">
        <v>3</v>
      </c>
      <c r="CZ80" s="540"/>
      <c r="DA80" s="293"/>
      <c r="DB80" s="299"/>
    </row>
    <row r="81" spans="1:106" x14ac:dyDescent="0.2">
      <c r="A81" s="227"/>
      <c r="B81" s="899"/>
      <c r="C81" s="19"/>
      <c r="D81" s="503" t="s">
        <v>191</v>
      </c>
      <c r="E81" s="611">
        <v>33.923918785321</v>
      </c>
      <c r="F81" s="612">
        <v>33.200648490561299</v>
      </c>
      <c r="G81" s="611">
        <v>32.3658133668266</v>
      </c>
      <c r="H81" s="611">
        <v>31.296237712804501</v>
      </c>
      <c r="I81" s="611">
        <v>30.640906479623901</v>
      </c>
      <c r="J81" s="611">
        <v>29.846292770951798</v>
      </c>
      <c r="K81" s="611">
        <v>30.0274606107347</v>
      </c>
      <c r="L81" s="611">
        <v>30.400688911449102</v>
      </c>
      <c r="M81" s="613">
        <v>31.2549151656142</v>
      </c>
      <c r="N81" s="611">
        <v>32.938494747107796</v>
      </c>
      <c r="O81" s="611">
        <v>34.672105151715201</v>
      </c>
      <c r="P81" s="614">
        <v>36.344614051327603</v>
      </c>
      <c r="Q81" s="611">
        <v>38.731167458055801</v>
      </c>
      <c r="R81" s="611">
        <v>40.108609650023197</v>
      </c>
      <c r="S81" s="615">
        <v>41.329034059016699</v>
      </c>
      <c r="T81" s="615">
        <v>42.449927673480801</v>
      </c>
      <c r="U81" s="615">
        <v>43.673647138997801</v>
      </c>
      <c r="V81" s="615">
        <v>44.9076327201387</v>
      </c>
      <c r="W81" s="615">
        <v>46.450800215728002</v>
      </c>
      <c r="X81" s="615">
        <v>48.459791889126102</v>
      </c>
      <c r="Y81" s="615">
        <v>50.105979499431697</v>
      </c>
      <c r="Z81" s="615">
        <v>51.793221338267301</v>
      </c>
      <c r="AA81" s="615">
        <v>53.542842879098302</v>
      </c>
      <c r="AB81" s="615">
        <v>55.312777993857203</v>
      </c>
      <c r="AC81" s="615">
        <v>56.3840052807194</v>
      </c>
      <c r="AD81" s="615">
        <v>57.4670226386949</v>
      </c>
      <c r="AE81" s="615">
        <v>58.532804094332697</v>
      </c>
      <c r="AF81" s="615">
        <v>59.910809444690003</v>
      </c>
      <c r="AG81" s="615">
        <v>60.906049597635501</v>
      </c>
      <c r="AH81" s="615">
        <v>61.533134037814499</v>
      </c>
      <c r="AI81" s="615">
        <v>62.708881410811301</v>
      </c>
      <c r="AJ81" s="615">
        <v>63.880107008626503</v>
      </c>
      <c r="AK81" s="615">
        <v>65.164866167848103</v>
      </c>
      <c r="AL81" s="615">
        <v>66.354198848628897</v>
      </c>
      <c r="AM81" s="615">
        <v>67.391996078884503</v>
      </c>
      <c r="AN81" s="616">
        <v>68.372858221029105</v>
      </c>
      <c r="AO81" s="615">
        <v>69.520683950960205</v>
      </c>
      <c r="AP81" s="615">
        <v>70.125348212986907</v>
      </c>
      <c r="AQ81" s="615">
        <v>70.851488082794603</v>
      </c>
      <c r="AR81" s="615">
        <v>71.791864465935902</v>
      </c>
      <c r="AS81" s="615">
        <v>72.156338900097097</v>
      </c>
      <c r="AT81" s="615">
        <v>73.140838662313399</v>
      </c>
      <c r="AU81" s="617">
        <v>74.168600453948201</v>
      </c>
      <c r="AV81" s="618">
        <v>75.323680214256697</v>
      </c>
      <c r="AW81" s="615">
        <v>76.352468803890702</v>
      </c>
      <c r="AX81" s="615">
        <v>77.3011459522357</v>
      </c>
      <c r="AY81" s="615">
        <v>78.351263889421404</v>
      </c>
      <c r="AZ81" s="615">
        <v>79.226915842217295</v>
      </c>
      <c r="BA81" s="615">
        <v>80.011224230787604</v>
      </c>
      <c r="BB81" s="615">
        <v>80.5815066680901</v>
      </c>
      <c r="BC81" s="615">
        <v>81.264309180162414</v>
      </c>
      <c r="BD81" s="615">
        <v>81.916084516792125</v>
      </c>
      <c r="BE81" s="615">
        <v>82.787649896932265</v>
      </c>
      <c r="BF81" s="615">
        <v>83.592013446293109</v>
      </c>
      <c r="BG81" s="615">
        <v>84.260859902898915</v>
      </c>
      <c r="BH81" s="615">
        <v>84.816080056027161</v>
      </c>
      <c r="BI81" s="615">
        <v>85.39383837534146</v>
      </c>
      <c r="BJ81" s="618">
        <v>85.882031127596861</v>
      </c>
      <c r="BK81" s="615">
        <v>86.519864098941341</v>
      </c>
      <c r="BL81" s="619">
        <v>87.060755190251697</v>
      </c>
      <c r="BM81" s="615">
        <v>87.611227558077658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92.497043282089834</v>
      </c>
      <c r="CB81" s="620">
        <v>92.823035009211395</v>
      </c>
      <c r="CC81" s="622">
        <v>93.163894536522278</v>
      </c>
      <c r="CD81" s="620">
        <v>93.448235157029117</v>
      </c>
      <c r="CE81" s="620">
        <v>93.737877461533884</v>
      </c>
      <c r="CF81" s="620">
        <v>94.048515289213313</v>
      </c>
      <c r="CG81" s="620">
        <v>94.285164837224315</v>
      </c>
      <c r="CH81" s="620">
        <v>94.52625462464222</v>
      </c>
      <c r="CI81" s="620">
        <v>94.787380557774384</v>
      </c>
      <c r="CJ81" s="620">
        <v>95.029088174397231</v>
      </c>
      <c r="CK81" s="620">
        <v>95.242489315264237</v>
      </c>
      <c r="CL81" s="798">
        <v>95.413562323955702</v>
      </c>
      <c r="CM81" s="798">
        <v>95.557402441518505</v>
      </c>
      <c r="CN81" s="798">
        <v>95.729690713536527</v>
      </c>
      <c r="CO81" s="798">
        <v>95.735048341822505</v>
      </c>
      <c r="CP81" s="798">
        <v>95.755559785850295</v>
      </c>
      <c r="CQ81" s="798">
        <v>95.792711899874504</v>
      </c>
      <c r="CR81" s="621">
        <v>95.82831902950052</v>
      </c>
      <c r="CS81" s="861">
        <v>95.836661966351599</v>
      </c>
      <c r="CT81" s="621">
        <v>95.849387283473092</v>
      </c>
      <c r="CU81" s="621">
        <v>95.8730859815781</v>
      </c>
      <c r="CV81" s="621">
        <v>95.884701712235696</v>
      </c>
      <c r="CW81" s="798">
        <v>95.917089965007392</v>
      </c>
      <c r="CX81" s="383">
        <f>+CW81-CR81</f>
        <v>8.8770935506872206E-2</v>
      </c>
      <c r="CY81" s="541"/>
      <c r="CZ81" s="540"/>
      <c r="DA81" s="293"/>
      <c r="DB81" s="299"/>
    </row>
    <row r="82" spans="1:106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09"/>
      <c r="CM82" s="809"/>
      <c r="CN82" s="809"/>
      <c r="CO82" s="809"/>
      <c r="CP82" s="845"/>
      <c r="CQ82" s="845"/>
      <c r="CR82" s="879"/>
      <c r="CS82" s="395"/>
      <c r="CT82" s="356"/>
      <c r="CU82" s="356"/>
      <c r="CV82" s="356"/>
      <c r="CW82" s="809"/>
      <c r="CX82" s="635"/>
      <c r="CY82" s="547"/>
      <c r="CZ82" s="540"/>
      <c r="DA82" s="293"/>
      <c r="DB82" s="299"/>
    </row>
    <row r="83" spans="1:106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31">+J84+0.1</f>
        <v>7.0699999999999994</v>
      </c>
      <c r="K83" s="138">
        <f t="shared" si="31"/>
        <v>7.0699999999999994</v>
      </c>
      <c r="L83" s="131">
        <f t="shared" si="31"/>
        <v>7.0699999999999994</v>
      </c>
      <c r="M83" s="132">
        <f t="shared" si="31"/>
        <v>7.0699999999999994</v>
      </c>
      <c r="N83" s="138">
        <f t="shared" si="31"/>
        <v>7.0699999999999994</v>
      </c>
      <c r="O83" s="138">
        <f t="shared" si="31"/>
        <v>7.0699999999999994</v>
      </c>
      <c r="P83" s="179">
        <v>7.07</v>
      </c>
      <c r="Q83" s="138">
        <f t="shared" ref="Q83:Y83" si="32">+Q84+0.1</f>
        <v>7.0699999999999994</v>
      </c>
      <c r="R83" s="138">
        <f t="shared" si="32"/>
        <v>7.0699999999999994</v>
      </c>
      <c r="S83" s="199">
        <f t="shared" si="32"/>
        <v>7.0699999999999994</v>
      </c>
      <c r="T83" s="199">
        <f t="shared" si="32"/>
        <v>7.0699999999999994</v>
      </c>
      <c r="U83" s="199">
        <f t="shared" si="32"/>
        <v>7.0699999999999994</v>
      </c>
      <c r="V83" s="199">
        <f t="shared" si="32"/>
        <v>7.0699999999999994</v>
      </c>
      <c r="W83" s="199">
        <f t="shared" si="32"/>
        <v>7.0699999999999994</v>
      </c>
      <c r="X83" s="199">
        <f t="shared" si="32"/>
        <v>7.0699999999999994</v>
      </c>
      <c r="Y83" s="199">
        <f t="shared" si="32"/>
        <v>7.0699999999999994</v>
      </c>
      <c r="Z83" s="199">
        <f t="shared" ref="Z83:AH83" si="33">+Z84+0.1</f>
        <v>7.0699999999999994</v>
      </c>
      <c r="AA83" s="199">
        <f t="shared" si="33"/>
        <v>7.0699999999999994</v>
      </c>
      <c r="AB83" s="199">
        <f t="shared" si="33"/>
        <v>7.06</v>
      </c>
      <c r="AC83" s="199">
        <f t="shared" si="33"/>
        <v>7.04</v>
      </c>
      <c r="AD83" s="199">
        <f t="shared" si="33"/>
        <v>7.04</v>
      </c>
      <c r="AE83" s="199">
        <f t="shared" si="33"/>
        <v>7.02</v>
      </c>
      <c r="AF83" s="199">
        <f t="shared" si="33"/>
        <v>7</v>
      </c>
      <c r="AG83" s="199">
        <f t="shared" si="33"/>
        <v>6.9899999999999993</v>
      </c>
      <c r="AH83" s="199">
        <f t="shared" si="33"/>
        <v>6.9899999999999993</v>
      </c>
      <c r="AI83" s="199">
        <f t="shared" ref="AI83:CV83" si="34">+AI84+0.1</f>
        <v>6.9799999999999995</v>
      </c>
      <c r="AJ83" s="199">
        <f t="shared" si="34"/>
        <v>6.97</v>
      </c>
      <c r="AK83" s="199">
        <v>6.97</v>
      </c>
      <c r="AL83" s="199">
        <f t="shared" si="34"/>
        <v>6.97</v>
      </c>
      <c r="AM83" s="199">
        <f t="shared" si="34"/>
        <v>6.97</v>
      </c>
      <c r="AN83" s="199">
        <f t="shared" si="34"/>
        <v>6.96</v>
      </c>
      <c r="AO83" s="199">
        <f t="shared" si="34"/>
        <v>6.96</v>
      </c>
      <c r="AP83" s="199">
        <f t="shared" si="34"/>
        <v>6.96</v>
      </c>
      <c r="AQ83" s="199">
        <f t="shared" si="34"/>
        <v>6.96</v>
      </c>
      <c r="AR83" s="199">
        <f t="shared" si="34"/>
        <v>6.96</v>
      </c>
      <c r="AS83" s="199">
        <f t="shared" si="34"/>
        <v>6.96</v>
      </c>
      <c r="AT83" s="199">
        <f t="shared" si="34"/>
        <v>6.96</v>
      </c>
      <c r="AU83" s="366">
        <f>+AU84+0.1</f>
        <v>6.96</v>
      </c>
      <c r="AV83" s="396">
        <f t="shared" si="34"/>
        <v>6.96</v>
      </c>
      <c r="AW83" s="199">
        <f>+AW84+0.1</f>
        <v>6.96</v>
      </c>
      <c r="AX83" s="199">
        <f>+AX84+0.1</f>
        <v>6.96</v>
      </c>
      <c r="AY83" s="199">
        <f t="shared" si="34"/>
        <v>6.96</v>
      </c>
      <c r="AZ83" s="199">
        <f t="shared" si="34"/>
        <v>6.96</v>
      </c>
      <c r="BA83" s="199">
        <f t="shared" si="34"/>
        <v>6.96</v>
      </c>
      <c r="BB83" s="199">
        <f t="shared" si="34"/>
        <v>6.96</v>
      </c>
      <c r="BC83" s="199">
        <f t="shared" si="34"/>
        <v>6.96</v>
      </c>
      <c r="BD83" s="199">
        <f t="shared" si="34"/>
        <v>6.96</v>
      </c>
      <c r="BE83" s="199">
        <f t="shared" si="34"/>
        <v>6.96</v>
      </c>
      <c r="BF83" s="199">
        <f>+BF84+0.1</f>
        <v>6.96</v>
      </c>
      <c r="BG83" s="199">
        <f>+BG84+0.1</f>
        <v>6.96</v>
      </c>
      <c r="BH83" s="199">
        <f t="shared" si="34"/>
        <v>6.96</v>
      </c>
      <c r="BI83" s="199">
        <f>+BI84+0.1</f>
        <v>6.96</v>
      </c>
      <c r="BJ83" s="199">
        <f>+BJ84+0.1</f>
        <v>6.96</v>
      </c>
      <c r="BK83" s="199">
        <f t="shared" si="34"/>
        <v>6.96</v>
      </c>
      <c r="BL83" s="464">
        <f>+BL84+0.1</f>
        <v>6.96</v>
      </c>
      <c r="BM83" s="199">
        <f>+BM84+0.1</f>
        <v>6.96</v>
      </c>
      <c r="BN83" s="366">
        <f>+BN84+0.1</f>
        <v>6.96</v>
      </c>
      <c r="BO83" s="366">
        <f>+BO84+0.1</f>
        <v>6.96</v>
      </c>
      <c r="BP83" s="366">
        <f t="shared" si="34"/>
        <v>6.96</v>
      </c>
      <c r="BQ83" s="366">
        <f t="shared" si="34"/>
        <v>6.96</v>
      </c>
      <c r="BR83" s="366">
        <f>+BR84+0.1</f>
        <v>6.96</v>
      </c>
      <c r="BS83" s="472">
        <f t="shared" si="34"/>
        <v>6.96</v>
      </c>
      <c r="BT83" s="366">
        <f t="shared" si="34"/>
        <v>6.96</v>
      </c>
      <c r="BU83" s="473">
        <f>+BU84+0.1</f>
        <v>6.96</v>
      </c>
      <c r="BV83" s="473">
        <f t="shared" si="34"/>
        <v>6.96</v>
      </c>
      <c r="BW83" s="473">
        <f>+BW84+0.1</f>
        <v>6.96</v>
      </c>
      <c r="BX83" s="473">
        <f>+BX84+0.1</f>
        <v>6.96</v>
      </c>
      <c r="BY83" s="366">
        <f t="shared" si="34"/>
        <v>6.96</v>
      </c>
      <c r="BZ83" s="473">
        <f>+BZ84+0.1</f>
        <v>6.96</v>
      </c>
      <c r="CA83" s="366">
        <f>+CA84+0.1</f>
        <v>6.96</v>
      </c>
      <c r="CB83" s="366">
        <f>+CB84+0.1</f>
        <v>6.96</v>
      </c>
      <c r="CC83" s="473">
        <f t="shared" si="34"/>
        <v>6.96</v>
      </c>
      <c r="CD83" s="473">
        <f>+CD84+0.1</f>
        <v>6.96</v>
      </c>
      <c r="CE83" s="366">
        <f>+CE84+0.1</f>
        <v>6.96</v>
      </c>
      <c r="CF83" s="366">
        <f>+CF84+0.1</f>
        <v>6.96</v>
      </c>
      <c r="CG83" s="366">
        <f>+CG84+0.1</f>
        <v>6.96</v>
      </c>
      <c r="CH83" s="366">
        <f t="shared" si="34"/>
        <v>6.96</v>
      </c>
      <c r="CI83" s="366">
        <f t="shared" ref="CI83:CL83" si="35">+CI84+0.1</f>
        <v>6.96</v>
      </c>
      <c r="CJ83" s="366">
        <f t="shared" si="35"/>
        <v>6.96</v>
      </c>
      <c r="CK83" s="366">
        <f t="shared" si="35"/>
        <v>6.96</v>
      </c>
      <c r="CL83" s="810">
        <f t="shared" si="35"/>
        <v>6.96</v>
      </c>
      <c r="CM83" s="810">
        <f>+CM84+0.1</f>
        <v>6.96</v>
      </c>
      <c r="CN83" s="810">
        <v>6.96</v>
      </c>
      <c r="CO83" s="810">
        <v>6.96</v>
      </c>
      <c r="CP83" s="810">
        <v>6.96</v>
      </c>
      <c r="CQ83" s="810">
        <v>6.96</v>
      </c>
      <c r="CR83" s="863">
        <v>6.96</v>
      </c>
      <c r="CS83" s="862">
        <f t="shared" ref="CS83:CT83" si="36">+CS84+0.1</f>
        <v>6.96</v>
      </c>
      <c r="CT83" s="863">
        <f t="shared" si="36"/>
        <v>6.96</v>
      </c>
      <c r="CU83" s="863">
        <f t="shared" si="34"/>
        <v>6.96</v>
      </c>
      <c r="CV83" s="863">
        <f t="shared" si="34"/>
        <v>6.96</v>
      </c>
      <c r="CW83" s="810">
        <f>+CW84+0.1</f>
        <v>6.96</v>
      </c>
      <c r="CX83" s="383">
        <f>+CW83-CR83</f>
        <v>0</v>
      </c>
      <c r="CY83" s="541">
        <f>(+(CW83/CR83-1))*100</f>
        <v>0</v>
      </c>
      <c r="CZ83" s="540"/>
      <c r="DA83" s="293"/>
      <c r="DB83" s="299"/>
    </row>
    <row r="84" spans="1:106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10">
        <v>6.86</v>
      </c>
      <c r="CM84" s="810">
        <v>6.86</v>
      </c>
      <c r="CN84" s="810">
        <v>6.86</v>
      </c>
      <c r="CO84" s="810">
        <v>6.86</v>
      </c>
      <c r="CP84" s="810">
        <v>6.86</v>
      </c>
      <c r="CQ84" s="810">
        <v>6.86</v>
      </c>
      <c r="CR84" s="863">
        <v>6.86</v>
      </c>
      <c r="CS84" s="862">
        <v>6.86</v>
      </c>
      <c r="CT84" s="863">
        <v>6.86</v>
      </c>
      <c r="CU84" s="863">
        <v>6.86</v>
      </c>
      <c r="CV84" s="863">
        <v>6.86</v>
      </c>
      <c r="CW84" s="810">
        <v>6.86</v>
      </c>
      <c r="CX84" s="383">
        <f>+CW84-CR84</f>
        <v>0</v>
      </c>
      <c r="CY84" s="541">
        <f>(+(CW84/CR84-1))*100</f>
        <v>0</v>
      </c>
      <c r="CZ84" s="540"/>
      <c r="DA84" s="293"/>
      <c r="DB84" s="299"/>
    </row>
    <row r="85" spans="1:106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7">
        <v>6.9433648315922492</v>
      </c>
      <c r="BO85" s="607">
        <v>6.9396102198539342</v>
      </c>
      <c r="BP85" s="607">
        <v>6.9468283434921334</v>
      </c>
      <c r="BQ85" s="607">
        <v>6.940268427433212</v>
      </c>
      <c r="BR85" s="574">
        <v>6.936977603457299</v>
      </c>
      <c r="BS85" s="702">
        <v>6.9329105952557235</v>
      </c>
      <c r="BT85" s="574">
        <v>6.923299584910457</v>
      </c>
      <c r="BU85" s="703">
        <v>6.9388174267416574</v>
      </c>
      <c r="BV85" s="703">
        <v>6.9425838060680753</v>
      </c>
      <c r="BW85" s="703">
        <v>6.9291126641763778</v>
      </c>
      <c r="BX85" s="703">
        <v>6.9369757116377269</v>
      </c>
      <c r="BY85" s="574">
        <v>6.9310051430643824</v>
      </c>
      <c r="BZ85" s="703">
        <v>6.9450793236225152</v>
      </c>
      <c r="CA85" s="574">
        <v>6.9385845837903268</v>
      </c>
      <c r="CB85" s="574">
        <v>6.946287855738011</v>
      </c>
      <c r="CC85" s="703">
        <v>6.9494886270206653</v>
      </c>
      <c r="CD85" s="703">
        <v>6.9402513052254724</v>
      </c>
      <c r="CE85" s="574">
        <v>6.9428154037001075</v>
      </c>
      <c r="CF85" s="703">
        <v>6.9409999553644877</v>
      </c>
      <c r="CG85" s="574">
        <v>6.9428154037001075</v>
      </c>
      <c r="CH85" s="574">
        <v>6.9557134337683468</v>
      </c>
      <c r="CI85" s="574">
        <v>6.9449820919596181</v>
      </c>
      <c r="CJ85" s="574">
        <v>6.9428154037001075</v>
      </c>
      <c r="CK85" s="574">
        <v>6.9371200714133936</v>
      </c>
      <c r="CL85" s="811">
        <v>6.952462604510222</v>
      </c>
      <c r="CM85" s="811">
        <v>6.9512202734602377</v>
      </c>
      <c r="CN85" s="811">
        <v>6.9592452075042592</v>
      </c>
      <c r="CO85" s="811">
        <v>6.9690317746803743</v>
      </c>
      <c r="CP85" s="811">
        <v>6.9223860828112667</v>
      </c>
      <c r="CQ85" s="811">
        <v>6.9566333535771401</v>
      </c>
      <c r="CR85" s="702">
        <v>6.9589398574951975</v>
      </c>
      <c r="CS85" s="704">
        <v>6.9575403976750803</v>
      </c>
      <c r="CT85" s="702">
        <v>6.9606386049974844</v>
      </c>
      <c r="CU85" s="702">
        <v>6.9664431318070559</v>
      </c>
      <c r="CV85" s="702">
        <v>6.9544981621150157</v>
      </c>
      <c r="CW85" s="811">
        <v>6.9599694386029958</v>
      </c>
      <c r="CX85" s="383">
        <f>+CW85-CR85</f>
        <v>1.0295811077982719E-3</v>
      </c>
      <c r="CY85" s="541">
        <f>(+(CW85/CR85-1))*100</f>
        <v>1.4795085586061241E-2</v>
      </c>
      <c r="CZ85" s="540"/>
      <c r="DA85" s="293"/>
      <c r="DB85" s="299"/>
    </row>
    <row r="86" spans="1:106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4">
        <v>74.552062224244949</v>
      </c>
      <c r="BS86" s="704">
        <v>73.691611233465935</v>
      </c>
      <c r="BT86" s="704">
        <v>72.596586556695442</v>
      </c>
      <c r="BU86" s="704">
        <v>72.094155084936517</v>
      </c>
      <c r="BV86" s="704">
        <v>70.392860118561089</v>
      </c>
      <c r="BW86" s="704">
        <v>70.795901818999781</v>
      </c>
      <c r="BX86" s="574">
        <v>69.372619108800478</v>
      </c>
      <c r="BY86" s="574">
        <v>67.171236423001076</v>
      </c>
      <c r="BZ86" s="574">
        <v>66.157545489149257</v>
      </c>
      <c r="CA86" s="574">
        <v>65.175548642280631</v>
      </c>
      <c r="CB86" s="574">
        <v>64.883657064749229</v>
      </c>
      <c r="CC86" s="574">
        <v>66.637252215218908</v>
      </c>
      <c r="CD86" s="574">
        <v>65.447175779358531</v>
      </c>
      <c r="CE86" s="574">
        <v>65.334245144823868</v>
      </c>
      <c r="CF86" s="574">
        <v>63.128844599286332</v>
      </c>
      <c r="CG86" s="574">
        <v>62.228952374791035</v>
      </c>
      <c r="CH86" s="574">
        <v>61.451179845661684</v>
      </c>
      <c r="CI86" s="574">
        <v>61.748898880161896</v>
      </c>
      <c r="CJ86" s="574">
        <v>61.036226572175039</v>
      </c>
      <c r="CK86" s="574">
        <v>61.331632615447766</v>
      </c>
      <c r="CL86" s="574">
        <v>60.553996279902293</v>
      </c>
      <c r="CM86" s="574">
        <v>60.388014925453916</v>
      </c>
      <c r="CN86" s="574">
        <v>63.418267721150691</v>
      </c>
      <c r="CO86" s="418"/>
      <c r="CP86" s="846"/>
      <c r="CQ86" s="846"/>
      <c r="CR86" s="880"/>
      <c r="CS86" s="741"/>
      <c r="CT86" s="359"/>
      <c r="CU86" s="359"/>
      <c r="CV86" s="359"/>
      <c r="CW86" s="418"/>
      <c r="CX86" s="383"/>
      <c r="CY86" s="541"/>
      <c r="CZ86" s="540"/>
      <c r="DA86" s="293"/>
      <c r="DB86" s="299"/>
    </row>
    <row r="87" spans="1:106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7">
        <v>2.0847600000000002</v>
      </c>
      <c r="CJ87" s="366">
        <v>2.0922800000000001</v>
      </c>
      <c r="CK87" s="472">
        <v>2.0988799999999999</v>
      </c>
      <c r="CL87" s="366">
        <v>2.10392</v>
      </c>
      <c r="CM87" s="820">
        <v>2.1086999999999998</v>
      </c>
      <c r="CN87" s="820">
        <v>2.1131500000000001</v>
      </c>
      <c r="CO87" s="788">
        <v>2.1133000000000002</v>
      </c>
      <c r="CP87" s="788">
        <v>2.11435</v>
      </c>
      <c r="CQ87" s="788">
        <v>2.1156000000000001</v>
      </c>
      <c r="CR87" s="881">
        <v>2.11693</v>
      </c>
      <c r="CS87" s="881">
        <v>2.1175000000000002</v>
      </c>
      <c r="CT87" s="881">
        <v>2.1176900000000001</v>
      </c>
      <c r="CU87" s="881">
        <v>2.11788</v>
      </c>
      <c r="CV87" s="881">
        <v>2.1180699999999999</v>
      </c>
      <c r="CW87" s="885">
        <v>2.1182599999999998</v>
      </c>
      <c r="CX87" s="383">
        <f>+CW87-CR87</f>
        <v>1.3299999999998313E-3</v>
      </c>
      <c r="CY87" s="541">
        <f>(+(CW87/CR87-1))*100</f>
        <v>6.2826829418072272E-2</v>
      </c>
      <c r="CZ87" s="540"/>
      <c r="DA87" s="293"/>
      <c r="DB87" s="299"/>
    </row>
    <row r="88" spans="1:106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7">
        <v>1.9587699999999999</v>
      </c>
      <c r="BT88" s="627">
        <v>1.96984</v>
      </c>
      <c r="BU88" s="62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7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366">
        <v>2.1086999999999998</v>
      </c>
      <c r="CN88" s="820">
        <v>2.1109290322580647</v>
      </c>
      <c r="CO88" s="418"/>
      <c r="CP88" s="846"/>
      <c r="CQ88" s="846"/>
      <c r="CR88" s="880"/>
      <c r="CS88" s="741"/>
      <c r="CT88" s="359"/>
      <c r="CU88" s="359"/>
      <c r="CV88" s="359"/>
      <c r="CW88" s="418"/>
      <c r="CX88" s="383"/>
      <c r="CY88" s="541"/>
      <c r="CZ88" s="540"/>
      <c r="DA88" s="293"/>
      <c r="DB88" s="299"/>
    </row>
    <row r="89" spans="1:106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4"/>
      <c r="BZ89" s="746"/>
      <c r="CA89" s="746"/>
      <c r="CB89" s="751"/>
      <c r="CC89" s="746"/>
      <c r="CD89" s="746"/>
      <c r="CE89" s="751"/>
      <c r="CF89" s="746"/>
      <c r="CG89" s="751"/>
      <c r="CH89" s="751"/>
      <c r="CI89" s="774"/>
      <c r="CJ89" s="751"/>
      <c r="CK89" s="774"/>
      <c r="CL89" s="751"/>
      <c r="CM89" s="821"/>
      <c r="CN89" s="821"/>
      <c r="CO89" s="731"/>
      <c r="CP89" s="847"/>
      <c r="CQ89" s="847"/>
      <c r="CR89" s="882"/>
      <c r="CS89" s="742"/>
      <c r="CT89" s="729"/>
      <c r="CU89" s="729"/>
      <c r="CV89" s="729"/>
      <c r="CW89" s="731"/>
      <c r="CX89" s="637"/>
      <c r="CY89" s="546"/>
      <c r="CZ89" s="540"/>
      <c r="DA89" s="293"/>
      <c r="DB89" s="299"/>
    </row>
    <row r="90" spans="1:106" ht="12.75" customHeight="1" thickBot="1" x14ac:dyDescent="0.25">
      <c r="A90" s="227"/>
      <c r="B90" s="898"/>
      <c r="C90" s="516" t="s">
        <v>202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5">
        <v>1426.4871783246299</v>
      </c>
      <c r="T90" s="705">
        <v>1313.5691317478099</v>
      </c>
      <c r="U90" s="705">
        <v>1217.6286487852731</v>
      </c>
      <c r="V90" s="705">
        <v>1200.6609293973634</v>
      </c>
      <c r="W90" s="705">
        <v>1174.13426852981</v>
      </c>
      <c r="X90" s="705">
        <v>1160.0123212733804</v>
      </c>
      <c r="Y90" s="705">
        <v>1139.2728568514099</v>
      </c>
      <c r="Z90" s="705">
        <v>1171.4985403413771</v>
      </c>
      <c r="AA90" s="705">
        <v>1240.9675422822088</v>
      </c>
      <c r="AB90" s="705">
        <v>1285.3398867708572</v>
      </c>
      <c r="AC90" s="705">
        <v>1376.8596072671232</v>
      </c>
      <c r="AD90" s="705">
        <v>1433.97361712058</v>
      </c>
      <c r="AE90" s="705">
        <v>1557.9603883862101</v>
      </c>
      <c r="AF90" s="705">
        <v>1664.7113082131852</v>
      </c>
      <c r="AG90" s="705">
        <v>1743.4819432487</v>
      </c>
      <c r="AH90" s="705">
        <v>1773.46176688174</v>
      </c>
      <c r="AI90" s="705">
        <v>1725.1057158631743</v>
      </c>
      <c r="AJ90" s="705">
        <v>1708.0777684164207</v>
      </c>
      <c r="AK90" s="705">
        <v>1680.153236596776</v>
      </c>
      <c r="AL90" s="705">
        <v>1613.5253172162631</v>
      </c>
      <c r="AM90" s="705">
        <v>1636.2345867558206</v>
      </c>
      <c r="AN90" s="705">
        <v>1746.0190578484542</v>
      </c>
      <c r="AO90" s="705">
        <v>1753.5098226287823</v>
      </c>
      <c r="AP90" s="705">
        <v>1777.9204116783114</v>
      </c>
      <c r="AQ90" s="705">
        <v>1831.238894862362</v>
      </c>
      <c r="AR90" s="705">
        <v>1945.4783475067163</v>
      </c>
      <c r="AS90" s="705">
        <v>1958.0558461299781</v>
      </c>
      <c r="AT90" s="705">
        <v>2055.1927572301629</v>
      </c>
      <c r="AU90" s="706">
        <v>2040.3033494047559</v>
      </c>
      <c r="AV90" s="641">
        <v>2040.3060935943388</v>
      </c>
      <c r="AW90" s="705">
        <v>1905.9188932787445</v>
      </c>
      <c r="AX90" s="705">
        <v>1895.6577737063367</v>
      </c>
      <c r="AY90" s="705">
        <v>1853.6909301522635</v>
      </c>
      <c r="AZ90" s="705">
        <v>1740.9250719045256</v>
      </c>
      <c r="BA90" s="705">
        <v>1667.3870032862183</v>
      </c>
      <c r="BB90" s="705">
        <v>1694.3722699202838</v>
      </c>
      <c r="BC90" s="705">
        <v>1809.1685199271519</v>
      </c>
      <c r="BD90" s="705">
        <v>1995.0576966770086</v>
      </c>
      <c r="BE90" s="705">
        <v>2062.8285905382131</v>
      </c>
      <c r="BF90" s="705">
        <v>2030.7471590379007</v>
      </c>
      <c r="BG90" s="705">
        <v>2204.654570230352</v>
      </c>
      <c r="BH90" s="705">
        <v>2143.8695767494987</v>
      </c>
      <c r="BI90" s="705">
        <v>2055.04378799182</v>
      </c>
      <c r="BJ90" s="641">
        <v>2096.6119053940301</v>
      </c>
      <c r="BK90" s="705">
        <v>2263.5610102510245</v>
      </c>
      <c r="BL90" s="707">
        <v>2510.0158087947898</v>
      </c>
      <c r="BM90" s="705">
        <v>2638.2092113692756</v>
      </c>
      <c r="BN90" s="706">
        <v>3255.7414227474778</v>
      </c>
      <c r="BO90" s="706">
        <v>3306.3978934470597</v>
      </c>
      <c r="BP90" s="706">
        <v>3288.8991062319092</v>
      </c>
      <c r="BQ90" s="706">
        <v>3310.337264067382</v>
      </c>
      <c r="BR90" s="706">
        <v>3279.8307972008965</v>
      </c>
      <c r="BS90" s="708">
        <v>3385.728294253629</v>
      </c>
      <c r="BT90" s="706">
        <v>3412.3509669397331</v>
      </c>
      <c r="BU90" s="709">
        <v>3349.7966418280535</v>
      </c>
      <c r="BV90" s="709">
        <v>3482.037261773613</v>
      </c>
      <c r="BW90" s="709">
        <v>3428.9148582693047</v>
      </c>
      <c r="BX90" s="709">
        <v>3488.3473691823833</v>
      </c>
      <c r="BY90" s="706">
        <v>3610.8205850042559</v>
      </c>
      <c r="BZ90" s="709">
        <v>3754.8269309359052</v>
      </c>
      <c r="CA90" s="709">
        <v>4092.5682331852768</v>
      </c>
      <c r="CB90" s="706">
        <v>4525.9777327649381</v>
      </c>
      <c r="CC90" s="709">
        <v>4191.259509779884</v>
      </c>
      <c r="CD90" s="709">
        <v>3967.7301203454813</v>
      </c>
      <c r="CE90" s="706">
        <v>3651.102672793003</v>
      </c>
      <c r="CF90" s="709">
        <v>3255.4499777128281</v>
      </c>
      <c r="CG90" s="706">
        <v>2936.1560396851305</v>
      </c>
      <c r="CH90" s="706">
        <v>2496.231981214286</v>
      </c>
      <c r="CI90" s="710">
        <v>2232.481405132653</v>
      </c>
      <c r="CJ90" s="706">
        <v>1974.48059843586</v>
      </c>
      <c r="CK90" s="710">
        <v>2105.7754171734696</v>
      </c>
      <c r="CL90" s="799">
        <v>1922.6725021763846</v>
      </c>
      <c r="CM90" s="799">
        <v>2132.0103277288626</v>
      </c>
      <c r="CN90" s="799">
        <v>2279.93837003207</v>
      </c>
      <c r="CO90" s="799">
        <v>2320.4290135932943</v>
      </c>
      <c r="CP90" s="799">
        <v>2302.6509695000004</v>
      </c>
      <c r="CQ90" s="869">
        <v>2265.3812825393588</v>
      </c>
      <c r="CR90" s="799">
        <v>2225.4562761851312</v>
      </c>
      <c r="CS90" s="787">
        <v>2225.4562761851312</v>
      </c>
      <c r="CT90" s="787">
        <v>2225.4562761851312</v>
      </c>
      <c r="CU90" s="787">
        <v>2225.4562761851312</v>
      </c>
      <c r="CV90" s="787">
        <v>2225.4562761851312</v>
      </c>
      <c r="CW90" s="787">
        <v>2215.0520155247814</v>
      </c>
      <c r="CX90" s="383">
        <f>+CW90-CR90</f>
        <v>-10.404260660349792</v>
      </c>
      <c r="CY90" s="541">
        <f>(+(CW90/CR90-1))*100</f>
        <v>-0.46751134909668313</v>
      </c>
      <c r="CZ90" s="540"/>
      <c r="DA90" s="293"/>
      <c r="DB90" s="299"/>
    </row>
    <row r="91" spans="1:106" x14ac:dyDescent="0.2">
      <c r="A91" s="227"/>
      <c r="B91" s="8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73"/>
      <c r="CK91" s="814"/>
      <c r="CL91" s="422"/>
      <c r="CM91" s="422"/>
      <c r="CN91" s="422"/>
      <c r="CO91" s="422"/>
      <c r="CP91" s="422"/>
      <c r="CQ91" s="422"/>
      <c r="CR91" s="419"/>
      <c r="CS91" s="743"/>
      <c r="CT91" s="419"/>
      <c r="CU91" s="419"/>
      <c r="CV91" s="419"/>
      <c r="CW91" s="422"/>
      <c r="CX91" s="638"/>
      <c r="CY91" s="422"/>
      <c r="CZ91" s="540"/>
      <c r="DA91" s="293"/>
    </row>
    <row r="92" spans="1:106" ht="12.75" customHeight="1" x14ac:dyDescent="0.2">
      <c r="A92" s="227"/>
      <c r="B92" s="898"/>
      <c r="C92" s="17"/>
      <c r="D92" s="723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23"/>
      <c r="CP92" s="423"/>
      <c r="CQ92" s="423"/>
      <c r="CR92" s="420"/>
      <c r="CS92" s="744"/>
      <c r="CT92" s="420"/>
      <c r="CU92" s="420"/>
      <c r="CV92" s="420"/>
      <c r="CW92" s="423"/>
      <c r="CX92" s="639"/>
      <c r="CY92" s="423"/>
      <c r="CZ92" s="540"/>
      <c r="DA92" s="293"/>
    </row>
    <row r="93" spans="1:106" x14ac:dyDescent="0.2">
      <c r="A93" s="227"/>
      <c r="B93" s="898"/>
      <c r="C93" s="17"/>
      <c r="D93" s="72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7">
        <v>0.96727093676212128</v>
      </c>
      <c r="CA93" s="607">
        <v>0.33529006825945284</v>
      </c>
      <c r="CB93" s="607">
        <v>-0.48956753291380384</v>
      </c>
      <c r="CC93" s="607">
        <v>-0.42570068392104865</v>
      </c>
      <c r="CD93" s="607">
        <v>0.36557201447209309</v>
      </c>
      <c r="CE93" s="607">
        <v>0.34206208843934327</v>
      </c>
      <c r="CF93" s="607">
        <v>0.60619358442388638</v>
      </c>
      <c r="CG93" s="607">
        <v>0.20068945270890204</v>
      </c>
      <c r="CH93" s="607">
        <v>0.46960283778660905</v>
      </c>
      <c r="CI93" s="607">
        <v>0.33207645749759873</v>
      </c>
      <c r="CJ93" s="607">
        <v>5.3308238009264208E-2</v>
      </c>
      <c r="CK93" s="607">
        <v>0.16598570799080115</v>
      </c>
      <c r="CL93" s="607">
        <v>0.411332203465542</v>
      </c>
      <c r="CM93" s="607">
        <v>0.58237825597839965</v>
      </c>
      <c r="CN93" s="607">
        <v>0.13372717424955383</v>
      </c>
      <c r="CO93" s="423"/>
      <c r="CP93" s="423"/>
      <c r="CQ93" s="423"/>
      <c r="CR93" s="420"/>
      <c r="CS93" s="744"/>
      <c r="CT93" s="420"/>
      <c r="CU93" s="420"/>
      <c r="CV93" s="420"/>
      <c r="CW93" s="423"/>
      <c r="CX93" s="639"/>
      <c r="CY93" s="423"/>
      <c r="CZ93" s="540"/>
      <c r="DA93" s="293"/>
    </row>
    <row r="94" spans="1:106" x14ac:dyDescent="0.2">
      <c r="A94" s="227"/>
      <c r="B94" s="898"/>
      <c r="C94" s="17"/>
      <c r="D94" s="72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7">
        <v>0.96727093676212128</v>
      </c>
      <c r="CA94" s="607">
        <v>1.3058041684056887</v>
      </c>
      <c r="CB94" s="607">
        <v>0.80984384224001005</v>
      </c>
      <c r="CC94" s="607">
        <v>0.38069564754386054</v>
      </c>
      <c r="CD94" s="607">
        <v>0.7476593787636876</v>
      </c>
      <c r="CE94" s="607">
        <v>1.0922789264884436</v>
      </c>
      <c r="CF94" s="607">
        <v>1.7050938356887091</v>
      </c>
      <c r="CG94" s="607">
        <v>1.9092052318846253</v>
      </c>
      <c r="CH94" s="607">
        <v>2.3877737516193154</v>
      </c>
      <c r="CI94" s="607">
        <v>2.7277794436043612</v>
      </c>
      <c r="CJ94" s="607">
        <v>2.7825418127717771</v>
      </c>
      <c r="CK94" s="607">
        <v>2.9531461424906702</v>
      </c>
      <c r="CL94" s="607">
        <v>0.411332203465542</v>
      </c>
      <c r="CM94" s="607">
        <v>0.99610596875676638</v>
      </c>
      <c r="CN94" s="607">
        <v>1.1311652073708878</v>
      </c>
      <c r="CO94" s="423"/>
      <c r="CP94" s="423"/>
      <c r="CQ94" s="423"/>
      <c r="CR94" s="420"/>
      <c r="CS94" s="744"/>
      <c r="CT94" s="420"/>
      <c r="CU94" s="420"/>
      <c r="CV94" s="420"/>
      <c r="CW94" s="423"/>
      <c r="CX94" s="639"/>
      <c r="CY94" s="423"/>
      <c r="CZ94" s="540"/>
      <c r="DA94" s="293"/>
    </row>
    <row r="95" spans="1:106" x14ac:dyDescent="0.2">
      <c r="A95" s="227"/>
      <c r="B95" s="898"/>
      <c r="C95" s="17"/>
      <c r="D95" s="72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7">
        <v>5.9367302421803103</v>
      </c>
      <c r="CA95" s="607">
        <v>5.4930446244385811</v>
      </c>
      <c r="CB95" s="607">
        <v>4.7545122061634304</v>
      </c>
      <c r="CC95" s="607">
        <v>4.1408702420002053</v>
      </c>
      <c r="CD95" s="607">
        <v>4.0844195781356119</v>
      </c>
      <c r="CE95" s="607">
        <v>3.1937153177437505</v>
      </c>
      <c r="CF95" s="607">
        <v>3.0621844120571229</v>
      </c>
      <c r="CG95" s="607">
        <v>3.203045943021321</v>
      </c>
      <c r="CH95" s="607">
        <v>4.078599389741222</v>
      </c>
      <c r="CI95" s="607">
        <v>4.3230096226501979</v>
      </c>
      <c r="CJ95" s="607">
        <v>3.6431296205778008</v>
      </c>
      <c r="CK95" s="607">
        <v>2.9531461424906702</v>
      </c>
      <c r="CL95" s="607">
        <v>2.3862729258103732</v>
      </c>
      <c r="CM95" s="607">
        <v>2.6384119150664853</v>
      </c>
      <c r="CN95" s="607">
        <v>3.28129907083754</v>
      </c>
      <c r="CO95" s="423"/>
      <c r="CP95" s="423"/>
      <c r="CQ95" s="423"/>
      <c r="CR95" s="420"/>
      <c r="CS95" s="744"/>
      <c r="CT95" s="420"/>
      <c r="CU95" s="420"/>
      <c r="CV95" s="420"/>
      <c r="CW95" s="423"/>
      <c r="CX95" s="639"/>
      <c r="CY95" s="423"/>
      <c r="CZ95" s="540"/>
      <c r="DA95" s="293"/>
    </row>
    <row r="96" spans="1:106" x14ac:dyDescent="0.2">
      <c r="A96" s="227"/>
      <c r="B96" s="898"/>
      <c r="C96" s="17" t="s">
        <v>3</v>
      </c>
      <c r="D96" s="723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23"/>
      <c r="CP96" s="423"/>
      <c r="CQ96" s="423"/>
      <c r="CR96" s="420"/>
      <c r="CS96" s="744"/>
      <c r="CT96" s="420"/>
      <c r="CU96" s="420"/>
      <c r="CV96" s="420"/>
      <c r="CW96" s="423"/>
      <c r="CX96" s="639"/>
      <c r="CY96" s="423"/>
      <c r="CZ96" s="540"/>
      <c r="DA96" s="293"/>
    </row>
    <row r="97" spans="1:105" x14ac:dyDescent="0.2">
      <c r="A97" s="227"/>
      <c r="B97" s="898"/>
      <c r="C97" s="17"/>
      <c r="D97" s="72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5">
        <f>(0.581731519168357/100)*100</f>
        <v>0.58173151916835697</v>
      </c>
      <c r="BN97" s="565">
        <v>0.59607150583899571</v>
      </c>
      <c r="BO97" s="565">
        <v>0.25001684601449886</v>
      </c>
      <c r="BP97" s="565">
        <v>0.13060516683962553</v>
      </c>
      <c r="BQ97" s="565">
        <v>0.2897917932584429</v>
      </c>
      <c r="BR97" s="565">
        <v>0.27264070062379459</v>
      </c>
      <c r="BS97" s="569">
        <v>0.80366524259199901</v>
      </c>
      <c r="BT97" s="570">
        <v>0.38735143244835801</v>
      </c>
      <c r="BU97" s="571">
        <v>0.189927601363232</v>
      </c>
      <c r="BV97" s="571">
        <v>2.25941814585396E-2</v>
      </c>
      <c r="BW97" s="571">
        <v>0.15303527621576499</v>
      </c>
      <c r="BX97" s="571">
        <v>0.14402665664994599</v>
      </c>
      <c r="BY97" s="571">
        <v>0.61401865289526314</v>
      </c>
      <c r="BZ97" s="571">
        <v>0.65157370913804746</v>
      </c>
      <c r="CA97" s="571">
        <v>0.39388751132091099</v>
      </c>
      <c r="CB97" s="571">
        <v>2.5609161090466109E-2</v>
      </c>
      <c r="CC97" s="571">
        <v>-0.13241467519519665</v>
      </c>
      <c r="CD97" s="571">
        <v>-0.13897607894414926</v>
      </c>
      <c r="CE97" s="571">
        <v>0.28657632863717863</v>
      </c>
      <c r="CF97" s="571">
        <v>0.3446368607372326</v>
      </c>
      <c r="CG97" s="571">
        <v>9.106347266413993E-2</v>
      </c>
      <c r="CH97" s="571">
        <v>0.16483940859033352</v>
      </c>
      <c r="CI97" s="571">
        <v>0.17526189322079558</v>
      </c>
      <c r="CJ97" s="571">
        <v>9.0673139675531686E-2</v>
      </c>
      <c r="CK97" s="571">
        <v>0.33116917086726055</v>
      </c>
      <c r="CL97" s="571">
        <v>0.17785387030131602</v>
      </c>
      <c r="CM97" s="571">
        <v>0.40435913208876761</v>
      </c>
      <c r="CN97" s="571">
        <v>-0.14267327885379744</v>
      </c>
      <c r="CO97" s="423"/>
      <c r="CP97" s="423"/>
      <c r="CQ97" s="423"/>
      <c r="CR97" s="420"/>
      <c r="CS97" s="744"/>
      <c r="CT97" s="420"/>
      <c r="CU97" s="420"/>
      <c r="CV97" s="420"/>
      <c r="CW97" s="423"/>
      <c r="CX97" s="639"/>
      <c r="CY97" s="423"/>
      <c r="CZ97" s="540"/>
      <c r="DA97" s="293"/>
    </row>
    <row r="98" spans="1:105" x14ac:dyDescent="0.2">
      <c r="A98" s="227"/>
      <c r="B98" s="898"/>
      <c r="C98" s="17"/>
      <c r="D98" s="72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5">
        <f>(4.33684902269107/100)*100</f>
        <v>4.3368490226910703</v>
      </c>
      <c r="BN98" s="565">
        <v>0.59607150583900204</v>
      </c>
      <c r="BO98" s="565">
        <v>0.84757863103237518</v>
      </c>
      <c r="BP98" s="565">
        <v>0.97929077935714481</v>
      </c>
      <c r="BQ98" s="565">
        <v>1.2719204769263026</v>
      </c>
      <c r="BR98" s="565">
        <v>1.5480289504497868</v>
      </c>
      <c r="BS98" s="569">
        <v>2.3641351636617802</v>
      </c>
      <c r="BT98" s="570">
        <v>2.7606441075316099</v>
      </c>
      <c r="BU98" s="571">
        <v>2.9558149340304301</v>
      </c>
      <c r="BV98" s="571">
        <v>2.9790769576787399</v>
      </c>
      <c r="BW98" s="571">
        <v>3.1366712725453798</v>
      </c>
      <c r="BX98" s="571">
        <v>3.2852155719592697</v>
      </c>
      <c r="BY98" s="571">
        <v>3.9194060612541604</v>
      </c>
      <c r="BZ98" s="571">
        <v>0.65157370913804247</v>
      </c>
      <c r="CA98" s="571">
        <v>1.0480276879262895</v>
      </c>
      <c r="CB98" s="571">
        <v>1.0739052401156135</v>
      </c>
      <c r="CC98" s="571">
        <v>0.94006855678483436</v>
      </c>
      <c r="CD98" s="571">
        <v>0.79978600742105499</v>
      </c>
      <c r="CE98" s="571">
        <v>1.0886543334352572</v>
      </c>
      <c r="CF98" s="571">
        <v>1.4370430982915128</v>
      </c>
      <c r="CG98" s="571">
        <v>1.5294151923046284</v>
      </c>
      <c r="CH98" s="571">
        <v>1.6967756798528688</v>
      </c>
      <c r="CI98" s="571">
        <v>1.8750113742538765</v>
      </c>
      <c r="CJ98" s="571">
        <v>1.9673846456117028</v>
      </c>
      <c r="CK98" s="571">
        <v>2.3050691878976126</v>
      </c>
      <c r="CL98" s="571">
        <v>0.17785387030131439</v>
      </c>
      <c r="CM98" s="571">
        <v>0.58293217075642279</v>
      </c>
      <c r="CN98" s="571">
        <v>0.43944352068345793</v>
      </c>
      <c r="CO98" s="423"/>
      <c r="CP98" s="423"/>
      <c r="CQ98" s="423"/>
      <c r="CR98" s="420"/>
      <c r="CS98" s="744"/>
      <c r="CT98" s="420"/>
      <c r="CU98" s="420"/>
      <c r="CV98" s="420"/>
      <c r="CW98" s="423"/>
      <c r="CX98" s="639"/>
      <c r="CY98" s="423"/>
      <c r="CZ98" s="540"/>
      <c r="DA98" s="293"/>
    </row>
    <row r="99" spans="1:105" x14ac:dyDescent="0.2">
      <c r="A99" s="227"/>
      <c r="B99" s="898"/>
      <c r="C99" s="17"/>
      <c r="D99" s="72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5">
        <f>(4.33684902269107/100)*100</f>
        <v>4.3368490226910703</v>
      </c>
      <c r="BN99" s="565">
        <v>4.5551492370064395</v>
      </c>
      <c r="BO99" s="565">
        <v>4.4637793013951876</v>
      </c>
      <c r="BP99" s="565">
        <v>4.4312884646409145</v>
      </c>
      <c r="BQ99" s="565">
        <v>4.5358386881340085</v>
      </c>
      <c r="BR99" s="565">
        <v>4.4848627280019926</v>
      </c>
      <c r="BS99" s="569">
        <v>4.9386025177827504</v>
      </c>
      <c r="BT99" s="570">
        <v>4.8961883973974096</v>
      </c>
      <c r="BU99" s="571">
        <v>4.4543902974059302</v>
      </c>
      <c r="BV99" s="571">
        <v>4.0750267295136107</v>
      </c>
      <c r="BW99" s="571">
        <v>3.8633727989355404</v>
      </c>
      <c r="BX99" s="571">
        <v>3.8860582255823202</v>
      </c>
      <c r="BY99" s="571">
        <v>3.9194060612541604</v>
      </c>
      <c r="BZ99" s="571">
        <v>3.976741858920918</v>
      </c>
      <c r="CA99" s="571">
        <v>4.1259608166654527</v>
      </c>
      <c r="CB99" s="571">
        <v>4.016775318761745</v>
      </c>
      <c r="CC99" s="571">
        <v>3.5788787533984179</v>
      </c>
      <c r="CD99" s="571">
        <v>3.1536899461042545</v>
      </c>
      <c r="CE99" s="571">
        <v>2.6245461954648608</v>
      </c>
      <c r="CF99" s="571">
        <v>2.5808797028715302</v>
      </c>
      <c r="CG99" s="571">
        <v>2.4796562611962392</v>
      </c>
      <c r="CH99" s="571">
        <v>2.6253957523637794</v>
      </c>
      <c r="CI99" s="571">
        <v>2.6481710517851864</v>
      </c>
      <c r="CJ99" s="571">
        <v>2.5934834072052215</v>
      </c>
      <c r="CK99" s="571">
        <v>2.3050691878976126</v>
      </c>
      <c r="CL99" s="571">
        <v>1.8235671199029246</v>
      </c>
      <c r="CM99" s="571">
        <v>1.834187863919734</v>
      </c>
      <c r="CN99" s="571">
        <v>1.6628791988061664</v>
      </c>
      <c r="CO99" s="423"/>
      <c r="CP99" s="423"/>
      <c r="CQ99" s="423"/>
      <c r="CR99" s="420"/>
      <c r="CS99" s="744"/>
      <c r="CT99" s="420"/>
      <c r="CU99" s="420"/>
      <c r="CV99" s="420"/>
      <c r="CW99" s="423"/>
      <c r="CX99" s="639"/>
      <c r="CY99" s="423"/>
      <c r="CZ99" s="540"/>
      <c r="DA99" s="293"/>
    </row>
    <row r="100" spans="1:105" x14ac:dyDescent="0.2">
      <c r="A100" s="227"/>
      <c r="B100" s="44"/>
      <c r="C100" s="17"/>
      <c r="D100" s="103" t="s">
        <v>80</v>
      </c>
      <c r="E100" s="142">
        <v>3.26</v>
      </c>
      <c r="F100" s="57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3">
        <v>0.39800993783385402</v>
      </c>
      <c r="BU100" s="574">
        <v>3.5916827347163102E-2</v>
      </c>
      <c r="BV100" s="574">
        <v>6.6255217600299093E-2</v>
      </c>
      <c r="BW100" s="574">
        <v>9.1717813266628409E-2</v>
      </c>
      <c r="BX100" s="574">
        <v>4.2067048846802305E-2</v>
      </c>
      <c r="BY100" s="736">
        <v>4.2853453240845253E-2</v>
      </c>
      <c r="BZ100" s="736">
        <v>4.4383283980336502E-2</v>
      </c>
      <c r="CA100" s="736">
        <v>4.203094679416406E-2</v>
      </c>
      <c r="CB100" s="736">
        <v>3.4512734410182599E-2</v>
      </c>
      <c r="CC100" s="736">
        <v>3.7773129859308099E-2</v>
      </c>
      <c r="CD100" s="736">
        <v>4.7615394860087798E-2</v>
      </c>
      <c r="CE100" s="736">
        <v>4.68982840530206E-2</v>
      </c>
      <c r="CF100" s="736">
        <v>4.2186411608441499E-2</v>
      </c>
      <c r="CG100" s="736">
        <v>4.4984868864181203E-2</v>
      </c>
      <c r="CH100" s="736">
        <v>0.13513335047549699</v>
      </c>
      <c r="CI100" s="736">
        <v>5.1186143639449497E-2</v>
      </c>
      <c r="CJ100" s="736">
        <v>5.3067819436330502E-2</v>
      </c>
      <c r="CK100" s="736">
        <v>4.4936376145731698E-2</v>
      </c>
      <c r="CL100" s="736">
        <v>4.81657999959944E-2</v>
      </c>
      <c r="CM100" s="736">
        <v>3.9774837245712603E-2</v>
      </c>
      <c r="CN100" s="736">
        <v>4.9879819837173399E-2</v>
      </c>
      <c r="CO100" s="423"/>
      <c r="CP100" s="423"/>
      <c r="CQ100" s="423"/>
      <c r="CR100" s="420"/>
      <c r="CS100" s="744"/>
      <c r="CT100" s="420"/>
      <c r="CU100" s="420"/>
      <c r="CV100" s="420"/>
      <c r="CW100" s="423"/>
      <c r="CX100" s="639"/>
      <c r="CY100" s="423"/>
      <c r="CZ100" s="540"/>
      <c r="DA100" s="293"/>
    </row>
    <row r="101" spans="1:105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7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3">
        <v>-0.35839710496980981</v>
      </c>
      <c r="BU101" s="574">
        <v>0.93882721718236972</v>
      </c>
      <c r="BV101" s="574">
        <v>-1.1415261806729582</v>
      </c>
      <c r="BW101" s="574">
        <v>-1.0492597571019502</v>
      </c>
      <c r="BX101" s="574">
        <v>8.3478600759634425E-2</v>
      </c>
      <c r="BY101" s="736">
        <v>2.1672148590234919E-2</v>
      </c>
      <c r="BZ101" s="736">
        <v>-1.2326019265260599</v>
      </c>
      <c r="CA101" s="736">
        <v>-0.65582104137934527</v>
      </c>
      <c r="CB101" s="736">
        <v>-1.0006090706553701</v>
      </c>
      <c r="CC101" s="736">
        <v>-0.95324630455274595</v>
      </c>
      <c r="CD101" s="736">
        <v>-0.62682071609900802</v>
      </c>
      <c r="CE101" s="736">
        <v>-0.98869336040044997</v>
      </c>
      <c r="CF101" s="736">
        <v>-0.64642876752474299</v>
      </c>
      <c r="CG101" s="736">
        <v>-1.13644368930228</v>
      </c>
      <c r="CH101" s="736">
        <v>-0.99725818259972498</v>
      </c>
      <c r="CI101" s="736">
        <v>-1.1282064071114499</v>
      </c>
      <c r="CJ101" s="736">
        <v>-0.95119334443738401</v>
      </c>
      <c r="CK101" s="736">
        <v>-0.88480910837910298</v>
      </c>
      <c r="CL101" s="736">
        <v>-1.0723445680786099</v>
      </c>
      <c r="CM101" s="736">
        <v>-1.15944197734531</v>
      </c>
      <c r="CN101" s="736">
        <v>-0.60827965970972098</v>
      </c>
      <c r="CO101" s="423"/>
      <c r="CP101" s="423"/>
      <c r="CQ101" s="423"/>
      <c r="CR101" s="420"/>
      <c r="CS101" s="744"/>
      <c r="CT101" s="420"/>
      <c r="CU101" s="420"/>
      <c r="CV101" s="420"/>
      <c r="CW101" s="423"/>
      <c r="CX101" s="639"/>
      <c r="CY101" s="423"/>
      <c r="CZ101" s="540"/>
      <c r="DA101" s="293"/>
    </row>
    <row r="102" spans="1:105" x14ac:dyDescent="0.2">
      <c r="A102" s="227"/>
      <c r="B102" s="44"/>
      <c r="C102" s="17"/>
      <c r="D102" s="103" t="s">
        <v>81</v>
      </c>
      <c r="E102" s="142">
        <v>5.74</v>
      </c>
      <c r="F102" s="57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3">
        <v>1.09410439495775</v>
      </c>
      <c r="BU102" s="574">
        <v>2.4102386926514798</v>
      </c>
      <c r="BV102" s="574">
        <v>0.29955944351547803</v>
      </c>
      <c r="BW102" s="574">
        <v>0.39317085868373997</v>
      </c>
      <c r="BX102" s="574">
        <v>1.5424214375054</v>
      </c>
      <c r="BY102" s="736">
        <v>1.4797140166454872</v>
      </c>
      <c r="BZ102" s="736">
        <v>0.20715606288316801</v>
      </c>
      <c r="CA102" s="736">
        <v>0.79234483265302125</v>
      </c>
      <c r="CB102" s="736">
        <v>0.44253073881027899</v>
      </c>
      <c r="CC102" s="736">
        <v>0.49058392424385699</v>
      </c>
      <c r="CD102" s="736">
        <v>0.82176790319982795</v>
      </c>
      <c r="CE102" s="736">
        <v>0.45462014746542101</v>
      </c>
      <c r="CF102" s="736">
        <v>0.801874020120666</v>
      </c>
      <c r="CG102" s="736">
        <v>0.30471602368166001</v>
      </c>
      <c r="CH102" s="736">
        <v>0.44593047363060401</v>
      </c>
      <c r="CI102" s="736">
        <v>0.31307338287234399</v>
      </c>
      <c r="CJ102" s="736">
        <v>0.49266681089151299</v>
      </c>
      <c r="CK102" s="736">
        <v>0.56001874718387901</v>
      </c>
      <c r="CL102" s="736">
        <v>0.369749534427532</v>
      </c>
      <c r="CM102" s="736">
        <v>0.28138248362632701</v>
      </c>
      <c r="CN102" s="736">
        <v>0.84057923737905804</v>
      </c>
      <c r="CO102" s="423"/>
      <c r="CP102" s="423"/>
      <c r="CQ102" s="423"/>
      <c r="CR102" s="420"/>
      <c r="CS102" s="744"/>
      <c r="CT102" s="420"/>
      <c r="CU102" s="420"/>
      <c r="CV102" s="420"/>
      <c r="CW102" s="423"/>
      <c r="CX102" s="639"/>
      <c r="CY102" s="423"/>
      <c r="CZ102" s="540"/>
      <c r="DA102" s="293"/>
    </row>
    <row r="103" spans="1:105" ht="13.5" customHeight="1" thickBot="1" x14ac:dyDescent="0.25">
      <c r="A103" s="227"/>
      <c r="B103" s="44"/>
      <c r="C103" s="17"/>
      <c r="D103" s="103" t="s">
        <v>205</v>
      </c>
      <c r="E103" s="575">
        <v>1.7994625176803281</v>
      </c>
      <c r="F103" s="576">
        <v>1.6285151343705673</v>
      </c>
      <c r="G103" s="575">
        <v>1.5135643564356371</v>
      </c>
      <c r="H103" s="575">
        <v>1.2671004243281159</v>
      </c>
      <c r="I103" s="575">
        <v>0.58685997171146198</v>
      </c>
      <c r="J103" s="575">
        <v>0.24171046676095001</v>
      </c>
      <c r="K103" s="575">
        <v>5.2050919377544247E-3</v>
      </c>
      <c r="L103" s="575">
        <v>-0.37927864214993834</v>
      </c>
      <c r="M103" s="577">
        <v>-0.63560113154172981</v>
      </c>
      <c r="N103" s="577">
        <v>-0.92149929278643183</v>
      </c>
      <c r="O103" s="575">
        <v>-0.93135785007074645</v>
      </c>
      <c r="P103" s="578">
        <v>-0.84263083451202592</v>
      </c>
      <c r="Q103" s="578">
        <v>-0.95107496463933128</v>
      </c>
      <c r="R103" s="575">
        <v>-0.9017821782178137</v>
      </c>
      <c r="S103" s="579">
        <v>-0.84263083451202592</v>
      </c>
      <c r="T103" s="579">
        <v>-1.1383875530410315</v>
      </c>
      <c r="U103" s="579">
        <v>-1.0693776520509291</v>
      </c>
      <c r="V103" s="579">
        <v>-1.10881178117812</v>
      </c>
      <c r="W103" s="579">
        <v>-1.1778217821782344</v>
      </c>
      <c r="X103" s="579">
        <v>-1.247480587951566</v>
      </c>
      <c r="Y103" s="579">
        <v>-1.1975388967468192</v>
      </c>
      <c r="Z103" s="579">
        <v>-1.1776803394625299</v>
      </c>
      <c r="AA103" s="579">
        <v>-1.2369731258840222</v>
      </c>
      <c r="AB103" s="579">
        <v>-1.2784135977336963</v>
      </c>
      <c r="AC103" s="579">
        <v>-1.1738636363636401</v>
      </c>
      <c r="AD103" s="579">
        <v>-1.3317329545454615</v>
      </c>
      <c r="AE103" s="579">
        <v>-1.3062108262108074</v>
      </c>
      <c r="AF103" s="579">
        <v>-1.2708571428571291</v>
      </c>
      <c r="AG103" s="579">
        <v>-1.34190271716882</v>
      </c>
      <c r="AH103" s="579">
        <v>-1.3320457796852647</v>
      </c>
      <c r="AI103" s="579">
        <v>-1.3045272206303582</v>
      </c>
      <c r="AJ103" s="579">
        <v>-1.2671592539454712</v>
      </c>
      <c r="AK103" s="579">
        <v>-1.31644179383069</v>
      </c>
      <c r="AL103" s="579">
        <v>-1.2474461979913865</v>
      </c>
      <c r="AM103" s="579">
        <v>-1.3022369878071038</v>
      </c>
      <c r="AN103" s="579">
        <v>-1.3342832101242541</v>
      </c>
      <c r="AO103" s="579">
        <v>-1.2875357045267322</v>
      </c>
      <c r="AP103" s="579">
        <v>-1.2724437581754233</v>
      </c>
      <c r="AQ103" s="579">
        <v>-1.237756186451644</v>
      </c>
      <c r="AR103" s="579">
        <v>-1.3086494252873448</v>
      </c>
      <c r="AS103" s="579">
        <v>-0.71578670266385647</v>
      </c>
      <c r="AT103" s="579">
        <v>-1.3677873563218368</v>
      </c>
      <c r="AU103" s="579">
        <v>-1.3540910413881169</v>
      </c>
      <c r="AV103" s="580">
        <v>-1.3480747126436765</v>
      </c>
      <c r="AW103" s="579">
        <v>-1.359082324671701</v>
      </c>
      <c r="AX103" s="579">
        <v>-1.3616147937453027</v>
      </c>
      <c r="AY103" s="579">
        <v>-1.2987844545410909</v>
      </c>
      <c r="AZ103" s="579">
        <v>-1.3673406246508923</v>
      </c>
      <c r="BA103" s="579">
        <v>-1.3684474876808239</v>
      </c>
      <c r="BB103" s="579">
        <v>-1.3762945695622197</v>
      </c>
      <c r="BC103" s="579">
        <v>-1.3778987517756858</v>
      </c>
      <c r="BD103" s="579">
        <v>-1.3512850693900402</v>
      </c>
      <c r="BE103" s="579">
        <v>-1.3865314187484157</v>
      </c>
      <c r="BF103" s="579">
        <v>-1.3802838286914865</v>
      </c>
      <c r="BG103" s="579">
        <v>-1.411246784686071</v>
      </c>
      <c r="BH103" s="579">
        <v>-1.3692289235710753</v>
      </c>
      <c r="BI103" s="579">
        <v>-1.1683239058127293</v>
      </c>
      <c r="BJ103" s="580">
        <v>-1.3800126935031298</v>
      </c>
      <c r="BK103" s="579">
        <v>-1.3756359348725988</v>
      </c>
      <c r="BL103" s="581">
        <v>-1.2187540326007995</v>
      </c>
      <c r="BM103" s="579">
        <v>-1.3677873563218368</v>
      </c>
      <c r="BN103" s="579">
        <v>-1.3780027517364513</v>
      </c>
      <c r="BO103" s="579">
        <v>-1.2711236097675882</v>
      </c>
      <c r="BP103" s="579">
        <v>-1.339334159042338</v>
      </c>
      <c r="BQ103" s="579">
        <v>-1.394285102908599</v>
      </c>
      <c r="BR103" s="579">
        <v>-1.3914276225014288</v>
      </c>
      <c r="BS103" s="580">
        <v>-1.3923528699683607</v>
      </c>
      <c r="BT103" s="582">
        <v>-1.0444902049511096</v>
      </c>
      <c r="BU103" s="583">
        <v>-1.4013808282181572</v>
      </c>
      <c r="BV103" s="583">
        <v>-1.3714783343767079</v>
      </c>
      <c r="BW103" s="583">
        <v>-1.3463815806021517</v>
      </c>
      <c r="BX103" s="583">
        <v>-1.395318971969961</v>
      </c>
      <c r="BY103" s="737">
        <v>-1.3945438664896281</v>
      </c>
      <c r="BZ103" s="737">
        <v>-1.39303601607685</v>
      </c>
      <c r="CA103" s="737">
        <v>-1.3953545553149538</v>
      </c>
      <c r="CB103" s="737">
        <v>-1.4027647474060601</v>
      </c>
      <c r="CC103" s="737">
        <v>-1.3995511967191001</v>
      </c>
      <c r="CD103" s="737">
        <v>-1.3898503435718099</v>
      </c>
      <c r="CE103" s="737">
        <v>-1.39055715106269</v>
      </c>
      <c r="CF103" s="737">
        <v>-1.3952013241905199</v>
      </c>
      <c r="CG103" s="737">
        <v>-1.39244307465398</v>
      </c>
      <c r="CH103" s="737">
        <v>-1.30358982984741</v>
      </c>
      <c r="CI103" s="737">
        <v>-1.3863308986542</v>
      </c>
      <c r="CJ103" s="737">
        <v>-1.3844762584291299</v>
      </c>
      <c r="CK103" s="737">
        <v>-1.39249087063796</v>
      </c>
      <c r="CL103" s="737">
        <v>-1.3893078465556701</v>
      </c>
      <c r="CM103" s="737">
        <v>-1.39757824949632</v>
      </c>
      <c r="CN103" s="737">
        <v>-1.38761845343635</v>
      </c>
      <c r="CO103" s="424"/>
      <c r="CP103" s="424"/>
      <c r="CQ103" s="424"/>
      <c r="CR103" s="421"/>
      <c r="CS103" s="745"/>
      <c r="CT103" s="421"/>
      <c r="CU103" s="421"/>
      <c r="CV103" s="421"/>
      <c r="CW103" s="424"/>
      <c r="CX103" s="639"/>
      <c r="CY103" s="423"/>
      <c r="CZ103" s="540"/>
      <c r="DA103" s="293"/>
    </row>
    <row r="104" spans="1:105" ht="12.75" customHeight="1" x14ac:dyDescent="0.2">
      <c r="A104" s="227"/>
      <c r="B104" s="44"/>
      <c r="C104" s="17"/>
      <c r="D104" s="71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422"/>
      <c r="CQ104" s="422"/>
      <c r="CR104" s="419"/>
      <c r="CS104" s="743"/>
      <c r="CT104" s="419"/>
      <c r="CU104" s="419"/>
      <c r="CV104" s="419"/>
      <c r="CW104" s="422"/>
      <c r="CX104" s="640"/>
      <c r="CY104" s="548"/>
      <c r="CZ104" s="540"/>
      <c r="DA104" s="293"/>
    </row>
    <row r="105" spans="1:105" ht="12.75" customHeight="1" x14ac:dyDescent="0.2">
      <c r="A105" s="227"/>
      <c r="B105" s="44"/>
      <c r="C105" s="17"/>
      <c r="D105" s="725" t="s">
        <v>119</v>
      </c>
      <c r="E105" s="584">
        <v>13</v>
      </c>
      <c r="F105" s="584">
        <v>12</v>
      </c>
      <c r="G105" s="584">
        <v>12</v>
      </c>
      <c r="H105" s="584">
        <v>12</v>
      </c>
      <c r="I105" s="584">
        <v>12</v>
      </c>
      <c r="J105" s="584">
        <v>10</v>
      </c>
      <c r="K105" s="584">
        <v>8</v>
      </c>
      <c r="L105" s="584">
        <v>3</v>
      </c>
      <c r="M105" s="585">
        <v>3</v>
      </c>
      <c r="N105" s="584">
        <v>3</v>
      </c>
      <c r="O105" s="584">
        <v>3</v>
      </c>
      <c r="P105" s="586">
        <v>3</v>
      </c>
      <c r="Q105" s="584">
        <v>3</v>
      </c>
      <c r="R105" s="584">
        <v>3</v>
      </c>
      <c r="S105" s="587">
        <v>3</v>
      </c>
      <c r="T105" s="587">
        <v>3</v>
      </c>
      <c r="U105" s="587">
        <v>3</v>
      </c>
      <c r="V105" s="587">
        <v>3</v>
      </c>
      <c r="W105" s="587">
        <v>3</v>
      </c>
      <c r="X105" s="587">
        <v>3</v>
      </c>
      <c r="Y105" s="587">
        <v>3</v>
      </c>
      <c r="Z105" s="587">
        <v>3</v>
      </c>
      <c r="AA105" s="587">
        <v>3</v>
      </c>
      <c r="AB105" s="587">
        <v>3</v>
      </c>
      <c r="AC105" s="587">
        <v>3</v>
      </c>
      <c r="AD105" s="587">
        <v>3</v>
      </c>
      <c r="AE105" s="587">
        <v>3</v>
      </c>
      <c r="AF105" s="587">
        <v>3</v>
      </c>
      <c r="AG105" s="587">
        <v>3</v>
      </c>
      <c r="AH105" s="587">
        <v>4.5</v>
      </c>
      <c r="AI105" s="587">
        <v>4.5</v>
      </c>
      <c r="AJ105" s="587">
        <v>4.5</v>
      </c>
      <c r="AK105" s="587">
        <v>5</v>
      </c>
      <c r="AL105" s="587">
        <v>5</v>
      </c>
      <c r="AM105" s="587">
        <v>5</v>
      </c>
      <c r="AN105" s="587">
        <v>4</v>
      </c>
      <c r="AO105" s="587">
        <v>4</v>
      </c>
      <c r="AP105" s="587">
        <v>4</v>
      </c>
      <c r="AQ105" s="587">
        <v>4</v>
      </c>
      <c r="AR105" s="587">
        <v>4</v>
      </c>
      <c r="AS105" s="587">
        <v>4</v>
      </c>
      <c r="AT105" s="587">
        <v>4</v>
      </c>
      <c r="AU105" s="587">
        <v>4</v>
      </c>
      <c r="AV105" s="588">
        <v>4</v>
      </c>
      <c r="AW105" s="587">
        <v>4</v>
      </c>
      <c r="AX105" s="587">
        <v>4</v>
      </c>
      <c r="AY105" s="587">
        <v>4</v>
      </c>
      <c r="AZ105" s="587">
        <v>4</v>
      </c>
      <c r="BA105" s="587">
        <v>4</v>
      </c>
      <c r="BB105" s="587">
        <v>4</v>
      </c>
      <c r="BC105" s="587">
        <v>4</v>
      </c>
      <c r="BD105" s="587">
        <v>4</v>
      </c>
      <c r="BE105" s="587">
        <v>4</v>
      </c>
      <c r="BF105" s="587">
        <v>4</v>
      </c>
      <c r="BG105" s="587">
        <v>4</v>
      </c>
      <c r="BH105" s="587">
        <v>4</v>
      </c>
      <c r="BI105" s="587">
        <v>4</v>
      </c>
      <c r="BJ105" s="589">
        <v>4</v>
      </c>
      <c r="BK105" s="587">
        <v>4</v>
      </c>
      <c r="BL105" s="588">
        <v>4.5</v>
      </c>
      <c r="BM105" s="587">
        <v>4.5</v>
      </c>
      <c r="BN105" s="590">
        <v>4.5</v>
      </c>
      <c r="BO105" s="590">
        <v>4.5</v>
      </c>
      <c r="BP105" s="590">
        <v>5</v>
      </c>
      <c r="BQ105" s="590">
        <v>5.5</v>
      </c>
      <c r="BR105" s="590">
        <v>5.5</v>
      </c>
      <c r="BS105" s="591">
        <v>6</v>
      </c>
      <c r="BT105" s="590">
        <v>6</v>
      </c>
      <c r="BU105" s="592">
        <v>6</v>
      </c>
      <c r="BV105" s="592">
        <v>6</v>
      </c>
      <c r="BW105" s="592">
        <v>3.3000000000000003</v>
      </c>
      <c r="BX105" s="592">
        <v>3.3000000000000003</v>
      </c>
      <c r="BY105" s="590">
        <v>3.3000000000000003</v>
      </c>
      <c r="BZ105" s="592">
        <v>3.3000000000000003</v>
      </c>
      <c r="CA105" s="592">
        <v>3.3000000000000003</v>
      </c>
      <c r="CB105" s="590">
        <v>3.3000000000000003</v>
      </c>
      <c r="CC105" s="590">
        <v>2.5</v>
      </c>
      <c r="CD105" s="592">
        <v>2.5</v>
      </c>
      <c r="CE105" s="590">
        <v>2.5</v>
      </c>
      <c r="CF105" s="592">
        <v>2.5</v>
      </c>
      <c r="CG105" s="590">
        <v>2.5</v>
      </c>
      <c r="CH105" s="590">
        <v>2.5</v>
      </c>
      <c r="CI105" s="592">
        <v>2.5</v>
      </c>
      <c r="CJ105" s="590">
        <v>2.5</v>
      </c>
      <c r="CK105" s="590">
        <v>2.5</v>
      </c>
      <c r="CL105" s="768">
        <v>2.5</v>
      </c>
      <c r="CM105" s="768">
        <v>2.5</v>
      </c>
      <c r="CN105" s="826">
        <v>2.5</v>
      </c>
      <c r="CO105" s="768">
        <v>2.5</v>
      </c>
      <c r="CP105" s="768">
        <v>2.5</v>
      </c>
      <c r="CQ105" s="768">
        <v>2.5</v>
      </c>
      <c r="CR105" s="865">
        <v>2.5</v>
      </c>
      <c r="CS105" s="864">
        <v>2.5</v>
      </c>
      <c r="CT105" s="865">
        <v>2.5</v>
      </c>
      <c r="CU105" s="865">
        <v>2.5</v>
      </c>
      <c r="CV105" s="865">
        <v>2.5</v>
      </c>
      <c r="CW105" s="768">
        <v>2.5</v>
      </c>
      <c r="CX105" s="383" t="s">
        <v>3</v>
      </c>
      <c r="CY105" s="541"/>
      <c r="CZ105" s="540"/>
      <c r="DA105" s="293"/>
    </row>
    <row r="106" spans="1:105" ht="12.75" customHeight="1" thickBot="1" x14ac:dyDescent="0.25">
      <c r="A106" s="227"/>
      <c r="B106" s="44"/>
      <c r="C106" s="27"/>
      <c r="D106" s="726" t="s">
        <v>30</v>
      </c>
      <c r="E106" s="593">
        <v>8.75</v>
      </c>
      <c r="F106" s="593">
        <v>8.75</v>
      </c>
      <c r="G106" s="593">
        <v>8.75</v>
      </c>
      <c r="H106" s="593">
        <v>8.75</v>
      </c>
      <c r="I106" s="593">
        <v>8.75</v>
      </c>
      <c r="J106" s="593">
        <v>8.75</v>
      </c>
      <c r="K106" s="593">
        <v>8.75</v>
      </c>
      <c r="L106" s="593">
        <v>8.75</v>
      </c>
      <c r="M106" s="594">
        <v>8.75</v>
      </c>
      <c r="N106" s="593">
        <v>8.75</v>
      </c>
      <c r="O106" s="593">
        <v>8.75</v>
      </c>
      <c r="P106" s="595">
        <v>8.75</v>
      </c>
      <c r="Q106" s="593">
        <v>8.75</v>
      </c>
      <c r="R106" s="593">
        <v>8.75</v>
      </c>
      <c r="S106" s="596">
        <v>8.75</v>
      </c>
      <c r="T106" s="596">
        <v>8.75</v>
      </c>
      <c r="U106" s="596">
        <v>8.75</v>
      </c>
      <c r="V106" s="596">
        <v>8.75</v>
      </c>
      <c r="W106" s="596">
        <v>8.75</v>
      </c>
      <c r="X106" s="596">
        <v>8.75</v>
      </c>
      <c r="Y106" s="596">
        <v>8.75</v>
      </c>
      <c r="Z106" s="596">
        <v>8.75</v>
      </c>
      <c r="AA106" s="596">
        <v>8.75</v>
      </c>
      <c r="AB106" s="596">
        <v>8.75</v>
      </c>
      <c r="AC106" s="596">
        <v>8.75</v>
      </c>
      <c r="AD106" s="596">
        <v>8.75</v>
      </c>
      <c r="AE106" s="596">
        <v>8.75</v>
      </c>
      <c r="AF106" s="596">
        <v>8.75</v>
      </c>
      <c r="AG106" s="596">
        <v>8.75</v>
      </c>
      <c r="AH106" s="596">
        <v>8.75</v>
      </c>
      <c r="AI106" s="596">
        <v>8.75</v>
      </c>
      <c r="AJ106" s="596">
        <v>8.75</v>
      </c>
      <c r="AK106" s="596">
        <v>8.75</v>
      </c>
      <c r="AL106" s="596">
        <v>8.75</v>
      </c>
      <c r="AM106" s="596">
        <v>8.75</v>
      </c>
      <c r="AN106" s="596">
        <v>8.75</v>
      </c>
      <c r="AO106" s="596">
        <v>8.75</v>
      </c>
      <c r="AP106" s="596">
        <v>8.75</v>
      </c>
      <c r="AQ106" s="596">
        <v>8.75</v>
      </c>
      <c r="AR106" s="596">
        <v>8.75</v>
      </c>
      <c r="AS106" s="596">
        <v>8.75</v>
      </c>
      <c r="AT106" s="596">
        <v>4</v>
      </c>
      <c r="AU106" s="596">
        <v>4</v>
      </c>
      <c r="AV106" s="597">
        <v>4</v>
      </c>
      <c r="AW106" s="596">
        <v>4</v>
      </c>
      <c r="AX106" s="596">
        <v>4</v>
      </c>
      <c r="AY106" s="596">
        <v>4</v>
      </c>
      <c r="AZ106" s="596">
        <v>4</v>
      </c>
      <c r="BA106" s="596">
        <v>4</v>
      </c>
      <c r="BB106" s="596">
        <v>4</v>
      </c>
      <c r="BC106" s="596">
        <v>4</v>
      </c>
      <c r="BD106" s="596">
        <v>4</v>
      </c>
      <c r="BE106" s="596">
        <v>4</v>
      </c>
      <c r="BF106" s="596">
        <v>4</v>
      </c>
      <c r="BG106" s="596">
        <v>4</v>
      </c>
      <c r="BH106" s="596">
        <v>4</v>
      </c>
      <c r="BI106" s="596">
        <v>4</v>
      </c>
      <c r="BJ106" s="598">
        <v>4</v>
      </c>
      <c r="BK106" s="596">
        <v>4</v>
      </c>
      <c r="BL106" s="597">
        <v>4</v>
      </c>
      <c r="BM106" s="596">
        <v>4</v>
      </c>
      <c r="BN106" s="599">
        <v>4</v>
      </c>
      <c r="BO106" s="599">
        <v>4</v>
      </c>
      <c r="BP106" s="599">
        <v>4</v>
      </c>
      <c r="BQ106" s="599">
        <v>4</v>
      </c>
      <c r="BR106" s="600">
        <v>4</v>
      </c>
      <c r="BS106" s="601">
        <v>4</v>
      </c>
      <c r="BT106" s="599">
        <v>4</v>
      </c>
      <c r="BU106" s="600">
        <v>4</v>
      </c>
      <c r="BV106" s="600">
        <v>4</v>
      </c>
      <c r="BW106" s="600">
        <v>4</v>
      </c>
      <c r="BX106" s="600">
        <v>4</v>
      </c>
      <c r="BY106" s="599">
        <v>4</v>
      </c>
      <c r="BZ106" s="600">
        <v>4</v>
      </c>
      <c r="CA106" s="600">
        <v>4</v>
      </c>
      <c r="CB106" s="599">
        <v>4</v>
      </c>
      <c r="CC106" s="599">
        <v>4</v>
      </c>
      <c r="CD106" s="600">
        <v>4</v>
      </c>
      <c r="CE106" s="599">
        <v>4</v>
      </c>
      <c r="CF106" s="600">
        <v>4</v>
      </c>
      <c r="CG106" s="599">
        <v>4</v>
      </c>
      <c r="CH106" s="599">
        <v>4</v>
      </c>
      <c r="CI106" s="600">
        <v>4</v>
      </c>
      <c r="CJ106" s="599">
        <v>4</v>
      </c>
      <c r="CK106" s="599">
        <v>4</v>
      </c>
      <c r="CL106" s="769">
        <v>4</v>
      </c>
      <c r="CM106" s="769">
        <v>4</v>
      </c>
      <c r="CN106" s="769">
        <v>4</v>
      </c>
      <c r="CO106" s="769">
        <v>4</v>
      </c>
      <c r="CP106" s="769">
        <v>4</v>
      </c>
      <c r="CQ106" s="769">
        <v>4</v>
      </c>
      <c r="CR106" s="867">
        <v>4</v>
      </c>
      <c r="CS106" s="866">
        <v>4</v>
      </c>
      <c r="CT106" s="867">
        <v>4</v>
      </c>
      <c r="CU106" s="867">
        <v>4</v>
      </c>
      <c r="CV106" s="867">
        <v>4</v>
      </c>
      <c r="CW106" s="769">
        <v>4</v>
      </c>
      <c r="CX106" s="641" t="s">
        <v>3</v>
      </c>
      <c r="CY106" s="549"/>
      <c r="CZ106" s="540"/>
      <c r="DA106" s="293"/>
    </row>
    <row r="107" spans="1:105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883"/>
      <c r="CS107" s="239"/>
      <c r="CT107" s="239"/>
      <c r="CU107" s="239"/>
      <c r="CV107" s="239"/>
      <c r="CW107" s="239"/>
      <c r="CX107" s="311"/>
      <c r="CY107" s="311"/>
      <c r="CZ107" s="398"/>
      <c r="DA107" s="293"/>
    </row>
    <row r="108" spans="1:105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241"/>
      <c r="CR108" s="884"/>
      <c r="CS108" s="320"/>
      <c r="CT108" s="320"/>
      <c r="CU108" s="320"/>
      <c r="CV108" s="241"/>
      <c r="CW108" s="320"/>
      <c r="CX108" s="894"/>
      <c r="CY108" s="894"/>
      <c r="CZ108" s="398"/>
      <c r="DA108" s="293"/>
    </row>
    <row r="109" spans="1:105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241"/>
      <c r="CR109" s="884"/>
      <c r="CS109" s="320"/>
      <c r="CT109" s="320"/>
      <c r="CU109" s="320"/>
      <c r="CV109" s="241"/>
      <c r="CW109" s="320"/>
      <c r="CX109" s="312"/>
      <c r="CY109" s="313"/>
      <c r="CZ109" s="398"/>
      <c r="DA109" s="293"/>
    </row>
    <row r="110" spans="1:105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241"/>
      <c r="CR110" s="884"/>
      <c r="CS110" s="320"/>
      <c r="CT110" s="320"/>
      <c r="CU110" s="320"/>
      <c r="CV110" s="241"/>
      <c r="CW110" s="320"/>
      <c r="CX110" s="312"/>
      <c r="CY110" s="313"/>
      <c r="CZ110" s="398"/>
      <c r="DA110" s="293"/>
    </row>
    <row r="111" spans="1:105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241"/>
      <c r="CR111" s="884"/>
      <c r="CS111" s="320"/>
      <c r="CT111" s="320"/>
      <c r="CU111" s="320"/>
      <c r="CV111" s="241"/>
      <c r="CW111" s="320"/>
      <c r="CX111" s="312"/>
      <c r="CY111" s="313"/>
      <c r="CZ111" s="398"/>
      <c r="DA111" s="293"/>
    </row>
    <row r="112" spans="1:105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242"/>
      <c r="CR112" s="31"/>
      <c r="CS112" s="321"/>
      <c r="CT112" s="321"/>
      <c r="CU112" s="321"/>
      <c r="CV112" s="242"/>
      <c r="CW112" s="321"/>
      <c r="CX112" s="312"/>
      <c r="CY112" s="311"/>
      <c r="CZ112" s="398"/>
      <c r="DA112" s="293"/>
    </row>
    <row r="113" spans="3:105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O113" s="148"/>
      <c r="CS113" s="824"/>
      <c r="CT113" s="824"/>
      <c r="CU113" s="824"/>
      <c r="CX113" s="311"/>
      <c r="CY113" s="311"/>
      <c r="CZ113" s="398"/>
      <c r="DA113" s="293"/>
    </row>
    <row r="114" spans="3:105" ht="13.5" customHeight="1" x14ac:dyDescent="0.25">
      <c r="C114" s="6">
        <v>2</v>
      </c>
      <c r="D114" s="1" t="s">
        <v>42</v>
      </c>
      <c r="CQ114" s="827"/>
      <c r="CS114" s="848"/>
      <c r="CT114" s="244"/>
      <c r="CU114" s="823"/>
      <c r="CV114" s="244"/>
      <c r="CW114" s="311"/>
      <c r="CX114" s="311"/>
      <c r="CY114" s="311"/>
      <c r="CZ114" s="398"/>
      <c r="DA114" s="293"/>
    </row>
    <row r="115" spans="3:105" ht="1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27"/>
      <c r="CR115" s="770"/>
      <c r="CS115" s="848"/>
      <c r="CT115" s="822"/>
      <c r="CU115" s="823"/>
      <c r="CV115" s="244"/>
      <c r="CW115" s="311"/>
      <c r="CX115" s="311"/>
      <c r="CY115" s="311"/>
      <c r="CZ115" s="398"/>
      <c r="DA115" s="293"/>
    </row>
    <row r="116" spans="3:105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27"/>
      <c r="CR116" s="770"/>
      <c r="CS116" s="848"/>
      <c r="CT116" s="822"/>
      <c r="CU116" s="823"/>
      <c r="CV116" s="244"/>
      <c r="CW116" s="311"/>
      <c r="CX116" s="311"/>
      <c r="CY116" s="311"/>
      <c r="CZ116" s="398"/>
      <c r="DA116" s="293"/>
    </row>
    <row r="117" spans="3:105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27"/>
      <c r="CR117" s="770"/>
      <c r="CS117" s="848"/>
      <c r="CT117" s="822"/>
      <c r="CU117" s="823"/>
      <c r="CV117" s="244"/>
      <c r="CW117" s="311"/>
      <c r="CX117" s="311"/>
      <c r="CY117" s="311"/>
      <c r="CZ117" s="398"/>
      <c r="DA117" s="293"/>
    </row>
    <row r="118" spans="3:105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27"/>
      <c r="CR118" s="770"/>
      <c r="CS118" s="848"/>
      <c r="CT118" s="825">
        <v>104510.94565049003</v>
      </c>
      <c r="CU118" s="314">
        <v>3748.4414217100007</v>
      </c>
      <c r="CV118" s="245">
        <v>5.9022346200072207</v>
      </c>
      <c r="CW118" s="314">
        <v>1041.7441106811264</v>
      </c>
      <c r="CX118" s="314">
        <v>7325.4358837300024</v>
      </c>
      <c r="CY118" s="314">
        <v>1173.9042372699998</v>
      </c>
      <c r="CZ118" s="398"/>
      <c r="DA118" s="293"/>
    </row>
    <row r="119" spans="3:105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245"/>
      <c r="CR119" s="5"/>
      <c r="CS119" s="848"/>
      <c r="CT119" s="314">
        <v>104530.49321927998</v>
      </c>
      <c r="CU119" s="314">
        <v>3742.0123834300007</v>
      </c>
      <c r="CV119" s="245">
        <v>5.9022346200072207</v>
      </c>
      <c r="CW119" s="314">
        <v>1041.7441106811273</v>
      </c>
      <c r="CX119" s="314">
        <v>7325.3621433799999</v>
      </c>
      <c r="CY119" s="314">
        <v>1172.6782247699998</v>
      </c>
      <c r="CZ119" s="398"/>
      <c r="DA119" s="293"/>
    </row>
    <row r="120" spans="3:105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245"/>
      <c r="CR120" s="5"/>
      <c r="CS120" s="314"/>
      <c r="CT120" s="314">
        <v>104704.79383489999</v>
      </c>
      <c r="CU120" s="314">
        <v>3731.8288796299998</v>
      </c>
      <c r="CV120" s="245">
        <v>5.9022346199926687</v>
      </c>
      <c r="CW120" s="314">
        <v>1041.7441106811264</v>
      </c>
      <c r="CX120" s="314">
        <v>7321.7714720500016</v>
      </c>
      <c r="CY120" s="314">
        <v>1170.6260789099999</v>
      </c>
      <c r="CZ120" s="398"/>
      <c r="DA120" s="293"/>
    </row>
    <row r="121" spans="3:105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245"/>
      <c r="CR121" s="5"/>
      <c r="CS121" s="314"/>
      <c r="CT121" s="314">
        <v>104908.03991266999</v>
      </c>
      <c r="CU121" s="314">
        <v>3728.1804865799995</v>
      </c>
      <c r="CV121" s="245">
        <v>5.9022346200072207</v>
      </c>
      <c r="CW121" s="314">
        <v>1041.7441106811268</v>
      </c>
      <c r="CX121" s="314">
        <v>7322.1127729399996</v>
      </c>
      <c r="CY121" s="314">
        <v>1170.3904301700002</v>
      </c>
      <c r="CZ121" s="398"/>
      <c r="DA121" s="293"/>
    </row>
    <row r="122" spans="3:105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245"/>
      <c r="CR122" s="5"/>
      <c r="CS122" s="314"/>
      <c r="CT122" s="314">
        <v>105120.70884759998</v>
      </c>
      <c r="CU122" s="314">
        <v>3734.8051727900011</v>
      </c>
      <c r="CV122" s="245">
        <v>5.9022346199926687</v>
      </c>
      <c r="CW122" s="314">
        <v>1041.7441106811264</v>
      </c>
      <c r="CX122" s="314">
        <v>7329.7338418399986</v>
      </c>
      <c r="CY122" s="314">
        <v>1169.4049078900002</v>
      </c>
      <c r="CZ122" s="398"/>
      <c r="DA122" s="293"/>
    </row>
    <row r="123" spans="3:105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245"/>
      <c r="CR123" s="5"/>
      <c r="CS123" s="314"/>
      <c r="CT123" s="314"/>
      <c r="CU123" s="314"/>
      <c r="CV123" s="245"/>
      <c r="CW123" s="314"/>
      <c r="CX123" s="314"/>
      <c r="CY123" s="314"/>
      <c r="CZ123" s="398"/>
      <c r="DA123" s="293"/>
    </row>
    <row r="124" spans="3:105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245"/>
      <c r="CR124" s="5"/>
      <c r="CS124" s="314"/>
      <c r="CT124" s="314"/>
      <c r="CU124" s="314"/>
      <c r="CV124" s="245"/>
      <c r="CW124" s="314"/>
      <c r="CX124" s="314"/>
      <c r="CY124" s="314"/>
      <c r="CZ124" s="398"/>
      <c r="DA124" s="293"/>
    </row>
    <row r="125" spans="3:105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245"/>
      <c r="CR125" s="5"/>
      <c r="CS125" s="314"/>
      <c r="CT125" s="314"/>
      <c r="CU125" s="314"/>
      <c r="CV125" s="245"/>
      <c r="CW125" s="314"/>
      <c r="CX125" s="314"/>
      <c r="CY125" s="314"/>
      <c r="CZ125" s="398"/>
      <c r="DA125" s="293"/>
    </row>
    <row r="126" spans="3:105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245"/>
      <c r="CR126" s="5"/>
      <c r="CS126" s="314"/>
      <c r="CT126" s="314">
        <f>+SUM(CT118:CY118)</f>
        <v>117806.37353850118</v>
      </c>
      <c r="CU126" s="314"/>
      <c r="CV126" s="245"/>
      <c r="CW126" s="314"/>
      <c r="CX126" s="314"/>
      <c r="CY126" s="314"/>
      <c r="CZ126" s="398"/>
      <c r="DA126" s="293"/>
    </row>
    <row r="127" spans="3:105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246"/>
      <c r="CR127" s="2"/>
      <c r="CS127" s="315"/>
      <c r="CT127" s="314">
        <f t="shared" ref="CT127:CT130" si="37">+SUM(CT119:CY119)</f>
        <v>117818.19231616112</v>
      </c>
      <c r="CU127" s="315"/>
      <c r="CV127" s="246"/>
      <c r="CW127" s="315"/>
      <c r="CX127" s="315"/>
      <c r="CY127" s="315"/>
    </row>
    <row r="128" spans="3:105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246"/>
      <c r="CR128" s="2"/>
      <c r="CS128" s="315"/>
      <c r="CT128" s="314">
        <f t="shared" si="37"/>
        <v>117976.66661079113</v>
      </c>
      <c r="CU128" s="315"/>
      <c r="CV128" s="246"/>
      <c r="CW128" s="315"/>
      <c r="CX128" s="315"/>
      <c r="CY128" s="315"/>
    </row>
    <row r="129" spans="3:103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246"/>
      <c r="CR129" s="2"/>
      <c r="CS129" s="315"/>
      <c r="CT129" s="314">
        <f t="shared" si="37"/>
        <v>118176.36994766112</v>
      </c>
      <c r="CU129" s="315"/>
      <c r="CV129" s="246"/>
      <c r="CW129" s="315"/>
      <c r="CX129" s="315"/>
      <c r="CY129" s="315"/>
    </row>
    <row r="130" spans="3:10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246"/>
      <c r="CR130" s="2"/>
      <c r="CS130" s="315"/>
      <c r="CT130" s="314">
        <f t="shared" si="37"/>
        <v>118402.2991154211</v>
      </c>
      <c r="CU130" s="315"/>
      <c r="CV130" s="246"/>
      <c r="CW130" s="315"/>
      <c r="CX130" s="315"/>
      <c r="CY130" s="315"/>
    </row>
    <row r="131" spans="3:10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246"/>
      <c r="CR131" s="2"/>
      <c r="CS131" s="315"/>
      <c r="CT131" s="314"/>
      <c r="CU131" s="315"/>
      <c r="CV131" s="246"/>
      <c r="CW131" s="315"/>
      <c r="CX131" s="315"/>
      <c r="CY131" s="315"/>
    </row>
    <row r="132" spans="3:10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246"/>
      <c r="CR132" s="2"/>
      <c r="CS132" s="315"/>
      <c r="CT132" s="314"/>
      <c r="CU132" s="315"/>
      <c r="CV132" s="246"/>
      <c r="CW132" s="315"/>
      <c r="CX132" s="315"/>
      <c r="CY132" s="315"/>
    </row>
    <row r="133" spans="3:10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246"/>
      <c r="CR133" s="2"/>
      <c r="CS133" s="315"/>
      <c r="CT133" s="315"/>
      <c r="CU133" s="315"/>
      <c r="CV133" s="246"/>
      <c r="CW133" s="315"/>
      <c r="CX133" s="315"/>
      <c r="CY133" s="315"/>
    </row>
    <row r="134" spans="3:10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246"/>
      <c r="CR134" s="2"/>
      <c r="CS134" s="315"/>
      <c r="CT134" s="315"/>
      <c r="CU134" s="315"/>
      <c r="CV134" s="246"/>
      <c r="CW134" s="315"/>
      <c r="CX134" s="315"/>
      <c r="CY134" s="315"/>
    </row>
    <row r="135" spans="3:10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246"/>
      <c r="CR135" s="2"/>
      <c r="CS135" s="315"/>
      <c r="CT135" s="315"/>
      <c r="CU135" s="315"/>
      <c r="CV135" s="246"/>
      <c r="CW135" s="315"/>
      <c r="CX135" s="315"/>
      <c r="CY135" s="315"/>
    </row>
    <row r="136" spans="3:103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246"/>
      <c r="CR136" s="2"/>
      <c r="CS136" s="315"/>
      <c r="CT136" s="315">
        <v>105293.77053201997</v>
      </c>
      <c r="CU136" s="315">
        <v>3732.5925926900004</v>
      </c>
      <c r="CV136" s="246">
        <v>5.9022346199926687</v>
      </c>
      <c r="CW136" s="315">
        <v>1041.7441106811268</v>
      </c>
      <c r="CX136" s="315">
        <v>7336.6462845499991</v>
      </c>
      <c r="CY136" s="315">
        <v>1169.2235390900005</v>
      </c>
    </row>
    <row r="137" spans="3:10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246"/>
      <c r="CR137" s="2"/>
      <c r="CS137" s="315"/>
      <c r="CT137" s="315">
        <v>105515.52080209003</v>
      </c>
      <c r="CU137" s="315">
        <v>3726.5581745900008</v>
      </c>
      <c r="CV137" s="246">
        <v>5.9022346199926687</v>
      </c>
      <c r="CW137" s="315">
        <v>1041.7441106811264</v>
      </c>
      <c r="CX137" s="315">
        <v>7341.8122662800033</v>
      </c>
      <c r="CY137" s="315">
        <v>1169.4985105799999</v>
      </c>
    </row>
    <row r="138" spans="3:10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246"/>
      <c r="CR138" s="2"/>
      <c r="CS138" s="315"/>
      <c r="CT138" s="315">
        <v>105978.66487044</v>
      </c>
      <c r="CU138" s="315">
        <v>3718.43262233</v>
      </c>
      <c r="CV138" s="246">
        <v>5.9022346199926687</v>
      </c>
      <c r="CW138" s="315">
        <v>1041.7441106811268</v>
      </c>
      <c r="CX138" s="315">
        <v>7353.4693992300008</v>
      </c>
      <c r="CY138" s="315">
        <v>1169.0078423699999</v>
      </c>
    </row>
    <row r="139" spans="3:10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246"/>
      <c r="CR139" s="2"/>
      <c r="CS139" s="315"/>
      <c r="CT139" s="315">
        <v>106221.32143994002</v>
      </c>
      <c r="CU139" s="315">
        <v>3715.39432674</v>
      </c>
      <c r="CV139" s="246">
        <v>5.9022346200072207</v>
      </c>
      <c r="CW139" s="315">
        <v>1041.7441106811264</v>
      </c>
      <c r="CX139" s="315">
        <v>7363.8230553900021</v>
      </c>
      <c r="CY139" s="315">
        <v>1168.5830320899997</v>
      </c>
    </row>
    <row r="140" spans="3:103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246"/>
      <c r="CR140" s="2"/>
      <c r="CS140" s="315"/>
      <c r="CT140" s="315">
        <v>107075.08550947996</v>
      </c>
      <c r="CU140" s="315">
        <v>3712.5752830100005</v>
      </c>
      <c r="CV140" s="246">
        <v>5.9022346200072207</v>
      </c>
      <c r="CW140" s="315">
        <v>1041.7441106811268</v>
      </c>
      <c r="CX140" s="315">
        <v>7372.7722015199997</v>
      </c>
      <c r="CY140" s="315">
        <v>1167.8079689499998</v>
      </c>
    </row>
    <row r="141" spans="3:10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246"/>
      <c r="CR141" s="2"/>
      <c r="CS141" s="315"/>
      <c r="CT141" s="315"/>
      <c r="CU141" s="315"/>
      <c r="CV141" s="246"/>
      <c r="CW141" s="315"/>
      <c r="CX141" s="315"/>
      <c r="CY141" s="315"/>
    </row>
    <row r="142" spans="3:10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246"/>
      <c r="CR142" s="2"/>
      <c r="CS142" s="315"/>
      <c r="CT142" s="315">
        <f>+SUM(CT136:CY136)</f>
        <v>118579.8792936511</v>
      </c>
      <c r="CU142" s="315"/>
      <c r="CV142" s="246"/>
      <c r="CW142" s="315"/>
      <c r="CX142" s="315"/>
      <c r="CY142" s="315"/>
    </row>
    <row r="143" spans="3:10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246"/>
      <c r="CR143" s="2"/>
      <c r="CS143" s="315"/>
      <c r="CT143" s="315">
        <f t="shared" ref="CT143:CT146" si="38">+SUM(CT137:CY137)</f>
        <v>118801.03609884116</v>
      </c>
      <c r="CU143" s="315"/>
      <c r="CV143" s="246"/>
      <c r="CW143" s="315"/>
      <c r="CX143" s="315"/>
      <c r="CY143" s="315"/>
    </row>
    <row r="144" spans="3:10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246"/>
      <c r="CR144" s="2"/>
      <c r="CS144" s="315"/>
      <c r="CT144" s="315">
        <f t="shared" si="38"/>
        <v>119267.22107967113</v>
      </c>
      <c r="CU144" s="315"/>
      <c r="CV144" s="246"/>
      <c r="CW144" s="315"/>
      <c r="CX144" s="315"/>
      <c r="CY144" s="315"/>
    </row>
    <row r="145" spans="3:10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246"/>
      <c r="CR145" s="2"/>
      <c r="CS145" s="315"/>
      <c r="CT145" s="315">
        <f t="shared" si="38"/>
        <v>119516.76819946116</v>
      </c>
      <c r="CU145" s="315"/>
      <c r="CV145" s="246"/>
      <c r="CW145" s="315"/>
      <c r="CX145" s="315"/>
      <c r="CY145" s="315"/>
    </row>
    <row r="146" spans="3:10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246"/>
      <c r="CR146" s="2"/>
      <c r="CS146" s="315"/>
      <c r="CT146" s="315">
        <f t="shared" si="38"/>
        <v>120375.8873082611</v>
      </c>
      <c r="CU146" s="315"/>
      <c r="CV146" s="246"/>
      <c r="CW146" s="315"/>
      <c r="CX146" s="315"/>
      <c r="CY146" s="315"/>
    </row>
    <row r="147" spans="3:10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246"/>
      <c r="CR147" s="2"/>
      <c r="CS147" s="315"/>
      <c r="CT147" s="315"/>
      <c r="CU147" s="315"/>
      <c r="CV147" s="246"/>
      <c r="CW147" s="315"/>
      <c r="CX147" s="315"/>
      <c r="CY147" s="315"/>
    </row>
    <row r="148" spans="3:10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246"/>
      <c r="CR148" s="2"/>
      <c r="CS148" s="315"/>
      <c r="CT148" s="315"/>
      <c r="CU148" s="315"/>
      <c r="CV148" s="246"/>
      <c r="CW148" s="315"/>
      <c r="CX148" s="315"/>
      <c r="CY148" s="315"/>
    </row>
    <row r="149" spans="3:10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246"/>
      <c r="CR149" s="2"/>
      <c r="CS149" s="315"/>
      <c r="CT149" s="315"/>
      <c r="CU149" s="315"/>
      <c r="CV149" s="246"/>
      <c r="CW149" s="315"/>
      <c r="CX149" s="315"/>
      <c r="CY149" s="315"/>
    </row>
    <row r="150" spans="3:10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246"/>
      <c r="CR150" s="2"/>
      <c r="CS150" s="315"/>
      <c r="CT150" s="315"/>
      <c r="CU150" s="315"/>
      <c r="CV150" s="246"/>
      <c r="CW150" s="315"/>
      <c r="CX150" s="315"/>
      <c r="CY150" s="315"/>
    </row>
    <row r="151" spans="3:10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246"/>
      <c r="CR151" s="2"/>
      <c r="CS151" s="315"/>
      <c r="CT151" s="315"/>
      <c r="CU151" s="315"/>
      <c r="CV151" s="246"/>
      <c r="CW151" s="315"/>
      <c r="CX151" s="315"/>
      <c r="CY151" s="315"/>
    </row>
    <row r="152" spans="3:10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246"/>
      <c r="CR152" s="2"/>
      <c r="CS152" s="315"/>
      <c r="CT152" s="315"/>
      <c r="CU152" s="315"/>
      <c r="CV152" s="246"/>
      <c r="CW152" s="315"/>
      <c r="CX152" s="315"/>
      <c r="CY152" s="315"/>
    </row>
    <row r="153" spans="3:10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246"/>
      <c r="CR153" s="2"/>
      <c r="CS153" s="315"/>
      <c r="CT153" s="315"/>
      <c r="CU153" s="315"/>
      <c r="CV153" s="246"/>
      <c r="CW153" s="315"/>
      <c r="CX153" s="315"/>
      <c r="CY153" s="315"/>
    </row>
    <row r="154" spans="3:10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246"/>
      <c r="CR154" s="2"/>
      <c r="CS154" s="315"/>
      <c r="CT154" s="315"/>
      <c r="CU154" s="315"/>
      <c r="CV154" s="246"/>
      <c r="CW154" s="315"/>
      <c r="CX154" s="315"/>
      <c r="CY154" s="315"/>
    </row>
    <row r="155" spans="3:10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246"/>
      <c r="CR155" s="2"/>
      <c r="CS155" s="315"/>
      <c r="CT155" s="315"/>
      <c r="CU155" s="315"/>
      <c r="CV155" s="246"/>
      <c r="CW155" s="315"/>
      <c r="CX155" s="315"/>
      <c r="CY155" s="315"/>
    </row>
    <row r="156" spans="3:10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246"/>
      <c r="CR156" s="2"/>
      <c r="CS156" s="315"/>
      <c r="CT156" s="315"/>
      <c r="CU156" s="315"/>
      <c r="CV156" s="246"/>
      <c r="CW156" s="315"/>
      <c r="CX156" s="315"/>
      <c r="CY156" s="315"/>
    </row>
    <row r="157" spans="3:10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246"/>
      <c r="CR157" s="2"/>
      <c r="CS157" s="315"/>
      <c r="CT157" s="315"/>
      <c r="CU157" s="315"/>
      <c r="CV157" s="246"/>
      <c r="CW157" s="315"/>
      <c r="CX157" s="315"/>
      <c r="CY157" s="315"/>
    </row>
    <row r="158" spans="3:10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246"/>
      <c r="CR158" s="2"/>
      <c r="CS158" s="315"/>
      <c r="CT158" s="315"/>
      <c r="CU158" s="315"/>
      <c r="CV158" s="246"/>
      <c r="CW158" s="315"/>
      <c r="CX158" s="315"/>
      <c r="CY158" s="315"/>
    </row>
    <row r="159" spans="3:10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246"/>
      <c r="CR159" s="2"/>
      <c r="CS159" s="315"/>
      <c r="CT159" s="315"/>
      <c r="CU159" s="315"/>
      <c r="CV159" s="246"/>
      <c r="CW159" s="315"/>
      <c r="CX159" s="315"/>
      <c r="CY159" s="315"/>
    </row>
    <row r="160" spans="3:10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246"/>
      <c r="CR160" s="2"/>
      <c r="CS160" s="315"/>
      <c r="CT160" s="315"/>
      <c r="CU160" s="315"/>
      <c r="CV160" s="246"/>
      <c r="CW160" s="315"/>
      <c r="CX160" s="315"/>
      <c r="CY160" s="315"/>
    </row>
    <row r="161" spans="3:10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246"/>
      <c r="CR161" s="2"/>
      <c r="CS161" s="315"/>
      <c r="CT161" s="315"/>
      <c r="CU161" s="315"/>
      <c r="CV161" s="246"/>
      <c r="CW161" s="315"/>
      <c r="CX161" s="315"/>
      <c r="CY161" s="315"/>
    </row>
    <row r="162" spans="3:10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246"/>
      <c r="CR162" s="2"/>
      <c r="CS162" s="315"/>
      <c r="CT162" s="315"/>
      <c r="CU162" s="315"/>
      <c r="CV162" s="246"/>
      <c r="CW162" s="315"/>
      <c r="CX162" s="315"/>
      <c r="CY162" s="315"/>
    </row>
    <row r="163" spans="3:10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246"/>
      <c r="CR163" s="2"/>
      <c r="CS163" s="315"/>
      <c r="CT163" s="315"/>
      <c r="CU163" s="315"/>
      <c r="CV163" s="246"/>
      <c r="CW163" s="315"/>
      <c r="CX163" s="315"/>
      <c r="CY163" s="315"/>
    </row>
    <row r="164" spans="3:10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246"/>
      <c r="CR164" s="2"/>
      <c r="CS164" s="315"/>
      <c r="CT164" s="315"/>
      <c r="CU164" s="315"/>
      <c r="CV164" s="246"/>
      <c r="CW164" s="315"/>
      <c r="CX164" s="315"/>
      <c r="CY164" s="315"/>
    </row>
    <row r="165" spans="3:10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246"/>
      <c r="CR165" s="2"/>
      <c r="CS165" s="315"/>
      <c r="CT165" s="315"/>
      <c r="CU165" s="315"/>
      <c r="CV165" s="246"/>
      <c r="CW165" s="315"/>
      <c r="CX165" s="315"/>
      <c r="CY165" s="315"/>
    </row>
    <row r="166" spans="3:10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246"/>
      <c r="CR166" s="2"/>
      <c r="CS166" s="315"/>
      <c r="CT166" s="315"/>
      <c r="CU166" s="315"/>
      <c r="CV166" s="246"/>
      <c r="CW166" s="315"/>
      <c r="CX166" s="315"/>
      <c r="CY166" s="315"/>
    </row>
    <row r="167" spans="3:10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246"/>
      <c r="CR167" s="2"/>
      <c r="CS167" s="315"/>
      <c r="CT167" s="315"/>
      <c r="CU167" s="315"/>
      <c r="CV167" s="246"/>
      <c r="CW167" s="315"/>
      <c r="CX167" s="315"/>
      <c r="CY167" s="315"/>
    </row>
    <row r="168" spans="3:10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246"/>
      <c r="CR168" s="2"/>
      <c r="CS168" s="315"/>
      <c r="CT168" s="315"/>
      <c r="CU168" s="315"/>
      <c r="CV168" s="246"/>
      <c r="CW168" s="315"/>
      <c r="CX168" s="315"/>
      <c r="CY168" s="315"/>
    </row>
    <row r="169" spans="3:10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246"/>
      <c r="CR169" s="2"/>
      <c r="CS169" s="315"/>
      <c r="CT169" s="315"/>
      <c r="CU169" s="315"/>
      <c r="CV169" s="246"/>
      <c r="CW169" s="315"/>
      <c r="CX169" s="315"/>
      <c r="CY169" s="315"/>
    </row>
    <row r="170" spans="3:10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246"/>
      <c r="CR170" s="2"/>
      <c r="CS170" s="315"/>
      <c r="CT170" s="315"/>
      <c r="CU170" s="315"/>
      <c r="CV170" s="246"/>
      <c r="CW170" s="315"/>
      <c r="CX170" s="315"/>
      <c r="CY170" s="315"/>
    </row>
    <row r="171" spans="3:10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246"/>
      <c r="CR171" s="2"/>
      <c r="CS171" s="315"/>
      <c r="CT171" s="315"/>
      <c r="CU171" s="315"/>
      <c r="CV171" s="246"/>
      <c r="CW171" s="315"/>
      <c r="CX171" s="315"/>
      <c r="CY171" s="315"/>
    </row>
    <row r="172" spans="3:10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246"/>
      <c r="CR172" s="2"/>
      <c r="CS172" s="315"/>
      <c r="CT172" s="315"/>
      <c r="CU172" s="315"/>
      <c r="CV172" s="246"/>
      <c r="CW172" s="315"/>
      <c r="CX172" s="315"/>
      <c r="CY172" s="315"/>
    </row>
    <row r="173" spans="3:10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246"/>
      <c r="CR173" s="2"/>
      <c r="CS173" s="315"/>
      <c r="CT173" s="315"/>
      <c r="CU173" s="315"/>
      <c r="CV173" s="246"/>
      <c r="CW173" s="315"/>
      <c r="CX173" s="315"/>
      <c r="CY173" s="315"/>
    </row>
    <row r="174" spans="3:10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246"/>
      <c r="CR174" s="2"/>
      <c r="CS174" s="315"/>
      <c r="CT174" s="315"/>
      <c r="CU174" s="315"/>
      <c r="CV174" s="246"/>
      <c r="CW174" s="315"/>
      <c r="CX174" s="315"/>
      <c r="CY174" s="315"/>
    </row>
    <row r="175" spans="3:10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246"/>
      <c r="CR175" s="2"/>
      <c r="CS175" s="315"/>
      <c r="CT175" s="315"/>
      <c r="CU175" s="315"/>
      <c r="CV175" s="246"/>
      <c r="CW175" s="315"/>
      <c r="CX175" s="315"/>
      <c r="CY175" s="315"/>
    </row>
    <row r="176" spans="3:10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246"/>
      <c r="CR176" s="2"/>
      <c r="CS176" s="315"/>
      <c r="CT176" s="315"/>
      <c r="CU176" s="315"/>
      <c r="CV176" s="246"/>
      <c r="CW176" s="315"/>
      <c r="CX176" s="315"/>
      <c r="CY176" s="315"/>
    </row>
    <row r="177" spans="3:10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246"/>
      <c r="CR177" s="2"/>
      <c r="CS177" s="315"/>
      <c r="CT177" s="315"/>
      <c r="CU177" s="315"/>
      <c r="CV177" s="246"/>
      <c r="CW177" s="315"/>
      <c r="CX177" s="315"/>
      <c r="CY177" s="315"/>
    </row>
    <row r="178" spans="3:10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246"/>
      <c r="CR178" s="2"/>
      <c r="CS178" s="315"/>
      <c r="CT178" s="315"/>
      <c r="CU178" s="315"/>
      <c r="CV178" s="246"/>
      <c r="CW178" s="315"/>
      <c r="CX178" s="315"/>
      <c r="CY178" s="315"/>
    </row>
    <row r="179" spans="3:10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246"/>
      <c r="CR179" s="2"/>
      <c r="CS179" s="315"/>
      <c r="CT179" s="315"/>
      <c r="CU179" s="315"/>
      <c r="CV179" s="246"/>
      <c r="CW179" s="315"/>
      <c r="CX179" s="315"/>
      <c r="CY179" s="315"/>
    </row>
    <row r="180" spans="3:10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246"/>
      <c r="CR180" s="2"/>
      <c r="CS180" s="315"/>
      <c r="CT180" s="315"/>
      <c r="CU180" s="315"/>
      <c r="CV180" s="246"/>
      <c r="CW180" s="315"/>
      <c r="CX180" s="315"/>
      <c r="CY180" s="315"/>
    </row>
    <row r="181" spans="3:10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246"/>
      <c r="CR181" s="2"/>
      <c r="CS181" s="315"/>
      <c r="CT181" s="315"/>
      <c r="CU181" s="315"/>
      <c r="CV181" s="246"/>
      <c r="CW181" s="315"/>
      <c r="CX181" s="315"/>
      <c r="CY181" s="315"/>
    </row>
    <row r="182" spans="3:10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246"/>
      <c r="CR182" s="2"/>
      <c r="CS182" s="315"/>
      <c r="CT182" s="315"/>
      <c r="CU182" s="315"/>
      <c r="CV182" s="246"/>
      <c r="CW182" s="315"/>
      <c r="CX182" s="315"/>
      <c r="CY182" s="315"/>
    </row>
    <row r="183" spans="3:10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246"/>
      <c r="CR183" s="2"/>
      <c r="CS183" s="315"/>
      <c r="CT183" s="315"/>
      <c r="CU183" s="315"/>
      <c r="CV183" s="246"/>
      <c r="CW183" s="315"/>
      <c r="CX183" s="315"/>
      <c r="CY183" s="315"/>
    </row>
    <row r="184" spans="3:10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246"/>
      <c r="CR184" s="2"/>
      <c r="CS184" s="315"/>
      <c r="CT184" s="315"/>
      <c r="CU184" s="315"/>
      <c r="CV184" s="246"/>
      <c r="CW184" s="315"/>
      <c r="CX184" s="315"/>
      <c r="CY184" s="315"/>
    </row>
    <row r="185" spans="3:10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246"/>
      <c r="CR185" s="2"/>
      <c r="CS185" s="315"/>
      <c r="CT185" s="315"/>
      <c r="CU185" s="315"/>
      <c r="CV185" s="246"/>
      <c r="CW185" s="315"/>
      <c r="CX185" s="315"/>
      <c r="CY185" s="315"/>
    </row>
    <row r="186" spans="3:10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246"/>
      <c r="CR186" s="2"/>
      <c r="CS186" s="315"/>
      <c r="CT186" s="315"/>
      <c r="CU186" s="315"/>
      <c r="CV186" s="246"/>
      <c r="CW186" s="315"/>
      <c r="CX186" s="315"/>
      <c r="CY186" s="315"/>
    </row>
    <row r="187" spans="3:10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246"/>
      <c r="CR187" s="2"/>
      <c r="CS187" s="315"/>
      <c r="CT187" s="315"/>
      <c r="CU187" s="315"/>
      <c r="CV187" s="246"/>
      <c r="CW187" s="315"/>
      <c r="CX187" s="315"/>
      <c r="CY187" s="315"/>
    </row>
    <row r="188" spans="3:10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246"/>
      <c r="CR188" s="2"/>
      <c r="CS188" s="315"/>
      <c r="CT188" s="315"/>
      <c r="CU188" s="315"/>
      <c r="CV188" s="246"/>
      <c r="CW188" s="315"/>
      <c r="CX188" s="315"/>
      <c r="CY188" s="315"/>
    </row>
    <row r="189" spans="3:10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246"/>
      <c r="CR189" s="2"/>
      <c r="CS189" s="315"/>
      <c r="CT189" s="315"/>
      <c r="CU189" s="315"/>
      <c r="CV189" s="246"/>
      <c r="CW189" s="315"/>
      <c r="CX189" s="315"/>
      <c r="CY189" s="315"/>
    </row>
    <row r="190" spans="3:10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246"/>
      <c r="CR190" s="2"/>
      <c r="CS190" s="315"/>
      <c r="CT190" s="315"/>
      <c r="CU190" s="315"/>
      <c r="CV190" s="246"/>
      <c r="CW190" s="315"/>
      <c r="CX190" s="315"/>
      <c r="CY190" s="315"/>
    </row>
    <row r="191" spans="3:10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246"/>
      <c r="CR191" s="2"/>
      <c r="CS191" s="315"/>
      <c r="CT191" s="315"/>
      <c r="CU191" s="315"/>
      <c r="CV191" s="246"/>
      <c r="CW191" s="315"/>
      <c r="CX191" s="315"/>
      <c r="CY191" s="315"/>
    </row>
    <row r="192" spans="3:10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246"/>
      <c r="CR192" s="2"/>
      <c r="CS192" s="315"/>
      <c r="CT192" s="315"/>
      <c r="CU192" s="315"/>
      <c r="CV192" s="246"/>
      <c r="CW192" s="315"/>
      <c r="CX192" s="315"/>
      <c r="CY192" s="315"/>
    </row>
    <row r="193" spans="3:10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246"/>
      <c r="CR193" s="2"/>
      <c r="CS193" s="315"/>
      <c r="CT193" s="315"/>
      <c r="CU193" s="315"/>
      <c r="CV193" s="246"/>
      <c r="CW193" s="315"/>
      <c r="CX193" s="315"/>
      <c r="CY193" s="315"/>
    </row>
    <row r="194" spans="3:10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246"/>
      <c r="CR194" s="2"/>
      <c r="CS194" s="315"/>
      <c r="CT194" s="315"/>
      <c r="CU194" s="315"/>
      <c r="CV194" s="246"/>
      <c r="CW194" s="315"/>
      <c r="CX194" s="315"/>
      <c r="CY194" s="315"/>
    </row>
    <row r="195" spans="3:10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246"/>
      <c r="CR195" s="2"/>
      <c r="CS195" s="315"/>
      <c r="CT195" s="315"/>
      <c r="CU195" s="315"/>
      <c r="CV195" s="246"/>
      <c r="CW195" s="315"/>
      <c r="CX195" s="315"/>
      <c r="CY195" s="315"/>
    </row>
    <row r="196" spans="3:10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246"/>
      <c r="CR196" s="2"/>
      <c r="CS196" s="315"/>
      <c r="CT196" s="315"/>
      <c r="CU196" s="315"/>
      <c r="CV196" s="246"/>
      <c r="CW196" s="315"/>
      <c r="CX196" s="315"/>
      <c r="CY196" s="315"/>
    </row>
    <row r="197" spans="3:103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246"/>
      <c r="CR197" s="2"/>
      <c r="CS197" s="315"/>
      <c r="CT197" s="315"/>
      <c r="CU197" s="315"/>
      <c r="CV197" s="246"/>
      <c r="CW197" s="315"/>
      <c r="CX197" s="315"/>
      <c r="CY197" s="315"/>
    </row>
    <row r="198" spans="3:103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246"/>
      <c r="CR198" s="2"/>
      <c r="CS198" s="315"/>
      <c r="CT198" s="315"/>
      <c r="CU198" s="315"/>
      <c r="CV198" s="246"/>
      <c r="CW198" s="315"/>
      <c r="CX198" s="315"/>
      <c r="CY198" s="315"/>
    </row>
    <row r="199" spans="3:103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246"/>
      <c r="CR199" s="2"/>
      <c r="CS199" s="315"/>
      <c r="CT199" s="315"/>
      <c r="CU199" s="315"/>
      <c r="CV199" s="246"/>
      <c r="CW199" s="315"/>
      <c r="CX199" s="315"/>
      <c r="CY199" s="315"/>
    </row>
    <row r="200" spans="3:103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246"/>
      <c r="CR200" s="2"/>
      <c r="CS200" s="315"/>
      <c r="CT200" s="315"/>
      <c r="CU200" s="315"/>
      <c r="CV200" s="246"/>
      <c r="CW200" s="315"/>
      <c r="CX200" s="315"/>
      <c r="CY200" s="315"/>
    </row>
    <row r="201" spans="3:103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3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3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3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3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3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3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3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8:CY108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U84 AC85:AN85 AC90:AM90 CU88 CU83 AT45:AV46 CX107:CY112 CX91:CX106 AV17 AP83:AV83 AC83:AO84 AF45:AS49 AC87:AN88 CU45 BP50:BQ50 CX88 CX82 CX52 CX69 CX78 CX36 CX28 CX22 CX32 Q15:BV16 BA45:BV49 CW83 CW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R173"/>
  <sheetViews>
    <sheetView tabSelected="1"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D20" sqref="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5" width="9.140625" style="243" customWidth="1"/>
    <col min="96" max="96" width="9.140625" style="727" customWidth="1"/>
    <col min="97" max="101" width="9.28515625" customWidth="1"/>
    <col min="102" max="102" width="8.85546875" customWidth="1"/>
    <col min="103" max="103" width="9.5703125" customWidth="1"/>
    <col min="104" max="122" width="11.42578125" style="223"/>
  </cols>
  <sheetData>
    <row r="1" spans="2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786"/>
      <c r="CQ1" s="786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2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240"/>
      <c r="CQ2" s="240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2:114" ht="13.5" customHeight="1" x14ac:dyDescent="0.25">
      <c r="C3" s="15"/>
      <c r="D3" s="901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1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2:114" ht="23.25" customHeight="1" thickBot="1" x14ac:dyDescent="0.25">
      <c r="C4" s="20"/>
      <c r="D4" s="913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2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2:11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6"/>
      <c r="BV5" s="513"/>
      <c r="BW5" s="533"/>
      <c r="BX5" s="537"/>
      <c r="BY5" s="728"/>
      <c r="BZ5" s="735"/>
      <c r="CA5" s="739"/>
      <c r="CB5" s="749"/>
      <c r="CC5" s="753"/>
      <c r="CD5" s="757"/>
      <c r="CE5" s="758"/>
      <c r="CF5" s="759"/>
      <c r="CG5" s="763"/>
      <c r="CH5" s="764"/>
      <c r="CI5" s="766"/>
      <c r="CJ5" s="767"/>
      <c r="CK5" s="776"/>
      <c r="CL5" s="812"/>
      <c r="CM5" s="819"/>
      <c r="CN5" s="868"/>
      <c r="CO5" s="400"/>
      <c r="CP5" s="817"/>
      <c r="CQ5" s="818"/>
      <c r="CR5" s="870"/>
      <c r="CS5" s="71"/>
      <c r="CT5" s="71"/>
      <c r="CU5" s="71"/>
      <c r="CV5" s="71"/>
      <c r="CW5" s="71"/>
      <c r="CX5" s="85"/>
      <c r="CY5" s="86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2:114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14841.489893320002</v>
      </c>
      <c r="CD6" s="632">
        <f>+entero!CD7</f>
        <v>14647.741906069999</v>
      </c>
      <c r="CE6" s="632">
        <f>+entero!CE7</f>
        <v>14708.357076800003</v>
      </c>
      <c r="CF6" s="632">
        <f>+entero!CF7</f>
        <v>14486.075041890001</v>
      </c>
      <c r="CG6" s="632">
        <f>+entero!CG7</f>
        <v>14353.026264579999</v>
      </c>
      <c r="CH6" s="632">
        <f>+entero!CH7</f>
        <v>14229.222640329997</v>
      </c>
      <c r="CI6" s="632">
        <f>+entero!CI7</f>
        <v>13967.455094340003</v>
      </c>
      <c r="CJ6" s="632">
        <f>+entero!CJ7</f>
        <v>13528.590747479999</v>
      </c>
      <c r="CK6" s="632">
        <f>+entero!CK7</f>
        <v>13056.142426700002</v>
      </c>
      <c r="CL6" s="632">
        <f>+entero!CL7</f>
        <v>12818.296497339999</v>
      </c>
      <c r="CM6" s="632">
        <f>+entero!CM7</f>
        <v>12787.37214892</v>
      </c>
      <c r="CN6" s="632">
        <f>+entero!CN7</f>
        <v>12482.879840449999</v>
      </c>
      <c r="CO6" s="632">
        <f>+entero!CO7</f>
        <v>12494.95605526</v>
      </c>
      <c r="CP6" s="632">
        <f>+entero!CP7</f>
        <v>12322.684916540002</v>
      </c>
      <c r="CQ6" s="632">
        <f>+entero!CQ7</f>
        <v>12337.602524020002</v>
      </c>
      <c r="CR6" s="632">
        <f>+entero!CR7</f>
        <v>12242.950387269999</v>
      </c>
      <c r="CS6" s="632">
        <f>+entero!CS7</f>
        <v>12197.47586816</v>
      </c>
      <c r="CT6" s="632">
        <f>+entero!CT7</f>
        <v>12183.661793509998</v>
      </c>
      <c r="CU6" s="632">
        <f>+entero!CU7</f>
        <v>12221.8636558</v>
      </c>
      <c r="CV6" s="632">
        <f>+entero!CV7</f>
        <v>12197.268214729998</v>
      </c>
      <c r="CW6" s="632">
        <f>+entero!CW7</f>
        <v>12233.355650599999</v>
      </c>
      <c r="CX6" s="634">
        <f>+entero!CX7</f>
        <v>-9.5947366700002021</v>
      </c>
      <c r="CY6" s="550">
        <f>+entero!CY7</f>
        <v>-7.8369480938000891E-2</v>
      </c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2:114" x14ac:dyDescent="0.2">
      <c r="C7" s="24"/>
      <c r="D7" s="113" t="s">
        <v>91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12944.401605880001</v>
      </c>
      <c r="CD7" s="632">
        <f>+entero!CD8</f>
        <v>12776.478923239998</v>
      </c>
      <c r="CE7" s="632">
        <f>+entero!CE8</f>
        <v>12845.411135120001</v>
      </c>
      <c r="CF7" s="632">
        <f>+entero!CF8</f>
        <v>12749.52231468</v>
      </c>
      <c r="CG7" s="632">
        <f>+entero!CG8</f>
        <v>12551.355121840001</v>
      </c>
      <c r="CH7" s="632">
        <f>+entero!CH8</f>
        <v>12438.3978809</v>
      </c>
      <c r="CI7" s="632">
        <f>+entero!CI8</f>
        <v>12151.058428079999</v>
      </c>
      <c r="CJ7" s="632">
        <f>+entero!CJ8</f>
        <v>11837.056368139998</v>
      </c>
      <c r="CK7" s="632">
        <f>+entero!CK8</f>
        <v>11357.486079400001</v>
      </c>
      <c r="CL7" s="632">
        <f>+entero!CL8</f>
        <v>11046.755480329999</v>
      </c>
      <c r="CM7" s="632">
        <f>+entero!CM8</f>
        <v>10864.59095224</v>
      </c>
      <c r="CN7" s="632">
        <f>+entero!CN8</f>
        <v>10556.37455583</v>
      </c>
      <c r="CO7" s="632">
        <f>+entero!CO8</f>
        <v>10559.822995799999</v>
      </c>
      <c r="CP7" s="632">
        <f>+entero!CP8</f>
        <v>10376.450471840002</v>
      </c>
      <c r="CQ7" s="632">
        <f>+entero!CQ8</f>
        <v>10413.531208230001</v>
      </c>
      <c r="CR7" s="632">
        <f>+entero!CR8</f>
        <v>10283.907385389999</v>
      </c>
      <c r="CS7" s="632">
        <f>+entero!CS8</f>
        <v>10260.829175760002</v>
      </c>
      <c r="CT7" s="632">
        <f>+entero!CT8</f>
        <v>10241.459244579999</v>
      </c>
      <c r="CU7" s="632">
        <f>+entero!CU8</f>
        <v>10272.855005879999</v>
      </c>
      <c r="CV7" s="632">
        <f>+entero!CV8</f>
        <v>10243.426757379999</v>
      </c>
      <c r="CW7" s="632">
        <f>+entero!CW8</f>
        <v>10249.98252632</v>
      </c>
      <c r="CX7" s="634">
        <f>+entero!CX8</f>
        <v>-33.924859069999002</v>
      </c>
      <c r="CY7" s="550">
        <f>+entero!CY8</f>
        <v>-0.32988296956266705</v>
      </c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2:114" x14ac:dyDescent="0.2">
      <c r="C8" s="24"/>
      <c r="D8" s="113" t="s">
        <v>92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232.88332547000002</v>
      </c>
      <c r="CD8" s="632">
        <f>+entero!CD9</f>
        <v>231.62289480999999</v>
      </c>
      <c r="CE8" s="632">
        <f>+entero!CE9</f>
        <v>233.9027136</v>
      </c>
      <c r="CF8" s="632">
        <f>+entero!CF9</f>
        <v>232.43571885999998</v>
      </c>
      <c r="CG8" s="632">
        <f>+entero!CG9</f>
        <v>234.7325189</v>
      </c>
      <c r="CH8" s="632">
        <f>+entero!CH9</f>
        <v>234.18535274000001</v>
      </c>
      <c r="CI8" s="632">
        <f>+entero!CI9</f>
        <v>232.27025193999998</v>
      </c>
      <c r="CJ8" s="632">
        <f>+entero!CJ9</f>
        <v>228.98451735</v>
      </c>
      <c r="CK8" s="632">
        <f>+entero!CK9</f>
        <v>231.21156453</v>
      </c>
      <c r="CL8" s="632">
        <f>+entero!CL9</f>
        <v>230.47986592000001</v>
      </c>
      <c r="CM8" s="632">
        <f>+entero!CM9</f>
        <v>231.47641289999999</v>
      </c>
      <c r="CN8" s="632">
        <f>+entero!CN9</f>
        <v>234.50420253999999</v>
      </c>
      <c r="CO8" s="632">
        <f>+entero!CO9</f>
        <v>234.87431437999999</v>
      </c>
      <c r="CP8" s="632">
        <f>+entero!CP9</f>
        <v>234.90765779999998</v>
      </c>
      <c r="CQ8" s="632">
        <f>+entero!CQ9</f>
        <v>234.07407255000001</v>
      </c>
      <c r="CR8" s="632">
        <f>+entero!CR9</f>
        <v>234.79095584999999</v>
      </c>
      <c r="CS8" s="632">
        <f>+entero!CS9</f>
        <v>234.34248699</v>
      </c>
      <c r="CT8" s="632">
        <f>+entero!CT9</f>
        <v>234.31414509000001</v>
      </c>
      <c r="CU8" s="632">
        <f>+entero!CU9</f>
        <v>234.75261093</v>
      </c>
      <c r="CV8" s="632">
        <f>+entero!CV9</f>
        <v>234.95267139999999</v>
      </c>
      <c r="CW8" s="632">
        <f>+entero!CW9</f>
        <v>235.65756793</v>
      </c>
      <c r="CX8" s="634">
        <f>+entero!CX9</f>
        <v>0.86661208000001011</v>
      </c>
      <c r="CY8" s="550">
        <f>+entero!CY9</f>
        <v>0.3690994301133399</v>
      </c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2:114" x14ac:dyDescent="0.2">
      <c r="C9" s="24"/>
      <c r="D9" s="113" t="s">
        <v>93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1651.80623197</v>
      </c>
      <c r="CD9" s="632">
        <f>+entero!CD10</f>
        <v>1627.3072992700002</v>
      </c>
      <c r="CE9" s="632">
        <f>+entero!CE10</f>
        <v>1616.5895618300001</v>
      </c>
      <c r="CF9" s="632">
        <f>+entero!CF10</f>
        <v>1491.7419746</v>
      </c>
      <c r="CG9" s="632">
        <f>+entero!CG10</f>
        <v>1554.4418250899998</v>
      </c>
      <c r="CH9" s="632">
        <f>+entero!CH10</f>
        <v>1544.1722504400002</v>
      </c>
      <c r="CI9" s="632">
        <f>+entero!CI10</f>
        <v>1571.76220807</v>
      </c>
      <c r="CJ9" s="632">
        <f>+entero!CJ10</f>
        <v>1450.35951699</v>
      </c>
      <c r="CK9" s="632">
        <f>+entero!CK10</f>
        <v>1455.1364002700002</v>
      </c>
      <c r="CL9" s="632">
        <f>+entero!CL10</f>
        <v>1528.79226234</v>
      </c>
      <c r="CM9" s="632">
        <f>+entero!CM10</f>
        <v>1678.9818462799999</v>
      </c>
      <c r="CN9" s="632">
        <f>+entero!CN10</f>
        <v>1679.5175070799999</v>
      </c>
      <c r="CO9" s="632">
        <f>+entero!CO10</f>
        <v>1687.75546758</v>
      </c>
      <c r="CP9" s="632">
        <f>+entero!CP10</f>
        <v>1698.8217344</v>
      </c>
      <c r="CQ9" s="632">
        <f>+entero!CQ10</f>
        <v>1677.53656574</v>
      </c>
      <c r="CR9" s="632">
        <f>+entero!CR10</f>
        <v>1711.75320603</v>
      </c>
      <c r="CS9" s="632">
        <f>+entero!CS10</f>
        <v>1689.82923916</v>
      </c>
      <c r="CT9" s="632">
        <f>+entero!CT10</f>
        <v>1695.4149463399999</v>
      </c>
      <c r="CU9" s="632">
        <f>+entero!CU10</f>
        <v>1701.7592402400001</v>
      </c>
      <c r="CV9" s="632">
        <f>+entero!CV10</f>
        <v>1706.3813372</v>
      </c>
      <c r="CW9" s="632">
        <f>+entero!CW10</f>
        <v>1735.1710988499999</v>
      </c>
      <c r="CX9" s="634">
        <f>+entero!CX10</f>
        <v>23.417892819999906</v>
      </c>
      <c r="CY9" s="550">
        <f>+entero!CY10</f>
        <v>1.3680647851282313</v>
      </c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2:114" x14ac:dyDescent="0.2">
      <c r="C10" s="24"/>
      <c r="D10" s="113" t="s">
        <v>178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12.398729999999999</v>
      </c>
      <c r="CD10" s="632">
        <f>+entero!CD11</f>
        <v>12.332788749999999</v>
      </c>
      <c r="CE10" s="632">
        <f>+entero!CE11</f>
        <v>12.453666249999999</v>
      </c>
      <c r="CF10" s="632">
        <f>+entero!CF11</f>
        <v>12.37503375</v>
      </c>
      <c r="CG10" s="632">
        <f>+entero!CG11</f>
        <v>12.49679875</v>
      </c>
      <c r="CH10" s="632">
        <f>+entero!CH11</f>
        <v>12.46715625</v>
      </c>
      <c r="CI10" s="632">
        <f>+entero!CI11</f>
        <v>12.364206249999999</v>
      </c>
      <c r="CJ10" s="632">
        <f>+entero!CJ11</f>
        <v>12.190344999999999</v>
      </c>
      <c r="CK10" s="632">
        <f>+entero!CK11</f>
        <v>12.3083825</v>
      </c>
      <c r="CL10" s="632">
        <f>+entero!CL11</f>
        <v>12.26888875</v>
      </c>
      <c r="CM10" s="632">
        <f>+entero!CM11</f>
        <v>12.3229375</v>
      </c>
      <c r="CN10" s="632">
        <f>+entero!CN11</f>
        <v>12.483575</v>
      </c>
      <c r="CO10" s="632">
        <f>+entero!CO11</f>
        <v>12.503277499999999</v>
      </c>
      <c r="CP10" s="632">
        <f>+entero!CP11</f>
        <v>12.5050525</v>
      </c>
      <c r="CQ10" s="632">
        <f>+entero!CQ11</f>
        <v>12.460677499999999</v>
      </c>
      <c r="CR10" s="632">
        <f>+entero!CR11</f>
        <v>12.49884</v>
      </c>
      <c r="CS10" s="632">
        <f>+entero!CS11</f>
        <v>12.47496625</v>
      </c>
      <c r="CT10" s="632">
        <f>+entero!CT11</f>
        <v>12.4734575</v>
      </c>
      <c r="CU10" s="632">
        <f>+entero!CU11</f>
        <v>12.49679875</v>
      </c>
      <c r="CV10" s="632">
        <f>+entero!CV11</f>
        <v>12.50744875</v>
      </c>
      <c r="CW10" s="632">
        <f>+entero!CW11</f>
        <v>12.5444575</v>
      </c>
      <c r="CX10" s="634">
        <f>+entero!CX11</f>
        <v>4.5617500000000533E-2</v>
      </c>
      <c r="CY10" s="550">
        <f>+entero!CY11</f>
        <v>0.36497386957510258</v>
      </c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2:114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>
        <f>+entero!AP12</f>
        <v>13869.49290512617</v>
      </c>
      <c r="AQ11" s="633">
        <f>+entero!AQ12</f>
        <v>14137.062411160441</v>
      </c>
      <c r="AR11" s="633">
        <f>+entero!AR12</f>
        <v>14107.367534309931</v>
      </c>
      <c r="AS11" s="633">
        <f>+entero!AS12</f>
        <v>14199.45591565</v>
      </c>
      <c r="AT11" s="633">
        <f>+entero!AT12</f>
        <v>13992.836512830436</v>
      </c>
      <c r="AU11" s="633">
        <f>+entero!AU12</f>
        <v>14046.06841238</v>
      </c>
      <c r="AV11" s="633">
        <f>+entero!AV12</f>
        <v>14337.459506660538</v>
      </c>
      <c r="AW11" s="633">
        <f>+entero!AW12</f>
        <v>14669.444518601276</v>
      </c>
      <c r="AX11" s="633">
        <f>+entero!AX12</f>
        <v>15050.047762564205</v>
      </c>
      <c r="AY11" s="633">
        <f>+entero!AY12</f>
        <v>15384.990165996867</v>
      </c>
      <c r="AZ11" s="633">
        <f>+entero!AZ12</f>
        <v>15477.504418987221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18569.949520629816</v>
      </c>
      <c r="CA11" s="633">
        <f>+entero!CA12</f>
        <v>18615.87582340432</v>
      </c>
      <c r="CB11" s="633">
        <f>+entero!CB12</f>
        <v>18427.394790495149</v>
      </c>
      <c r="CC11" s="633">
        <f>+entero!CC12</f>
        <v>18507.721166693646</v>
      </c>
      <c r="CD11" s="633">
        <f>+entero!CD12</f>
        <v>18387.275337557141</v>
      </c>
      <c r="CE11" s="633">
        <f>+entero!CE12</f>
        <v>18376.247299326395</v>
      </c>
      <c r="CF11" s="633">
        <f>+entero!CF12</f>
        <v>18188.043939924013</v>
      </c>
      <c r="CG11" s="633">
        <f>+entero!CG12</f>
        <v>18166.153120889048</v>
      </c>
      <c r="CH11" s="633">
        <f>+entero!CH12</f>
        <v>18024.974720889346</v>
      </c>
      <c r="CI11" s="633">
        <f>+entero!CI12</f>
        <v>17775.091037870869</v>
      </c>
      <c r="CJ11" s="633">
        <f>+entero!CJ12</f>
        <v>17327.230762343737</v>
      </c>
      <c r="CK11" s="633">
        <f>+entero!CK12</f>
        <v>17054.234812999584</v>
      </c>
      <c r="CL11" s="633">
        <f>+entero!CL12</f>
        <v>16814.12118509259</v>
      </c>
      <c r="CM11" s="633">
        <f>+entero!CM12</f>
        <v>16803.814027677261</v>
      </c>
      <c r="CN11" s="633">
        <f>+entero!CN12</f>
        <v>16548.699030065432</v>
      </c>
      <c r="CO11" s="633">
        <f>+entero!CO12</f>
        <v>16542.045482697271</v>
      </c>
      <c r="CP11" s="633">
        <f>+entero!CP12</f>
        <v>16413.499104341405</v>
      </c>
      <c r="CQ11" s="633">
        <f>+entero!CQ12</f>
        <v>16427.368071651414</v>
      </c>
      <c r="CR11" s="633">
        <f>+entero!CR12</f>
        <v>16375.339957724129</v>
      </c>
      <c r="CS11" s="634">
        <f>+entero!CS12</f>
        <v>16351.244723812688</v>
      </c>
      <c r="CT11" s="634">
        <f>+entero!CT12</f>
        <v>16342.759511893866</v>
      </c>
      <c r="CU11" s="634">
        <f>+entero!CU12</f>
        <v>16345.703382484004</v>
      </c>
      <c r="CV11" s="634">
        <f>+entero!CV12</f>
        <v>16302.859475367197</v>
      </c>
      <c r="CW11" s="634">
        <f>+entero!CW12</f>
        <v>16331.416550020478</v>
      </c>
      <c r="CX11" s="634">
        <f>+entero!CX12</f>
        <v>-43.92340770365081</v>
      </c>
      <c r="CY11" s="550">
        <f>+entero!CY12</f>
        <v>-0.26822898221989799</v>
      </c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2:114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14840.973869240001</v>
      </c>
      <c r="CD12" s="632">
        <f>+entero!CD13</f>
        <v>14647.676553499999</v>
      </c>
      <c r="CE12" s="632">
        <f>+entero!CE13</f>
        <v>14707.938427520001</v>
      </c>
      <c r="CF12" s="632">
        <f>+entero!CF13</f>
        <v>14486.07687755</v>
      </c>
      <c r="CG12" s="632">
        <f>+entero!CG13</f>
        <v>14352.66032157</v>
      </c>
      <c r="CH12" s="632">
        <f>+entero!CH13</f>
        <v>14226.773664179998</v>
      </c>
      <c r="CI12" s="632">
        <f>+entero!CI13</f>
        <v>13967.156171920002</v>
      </c>
      <c r="CJ12" s="632">
        <f>+entero!CJ13</f>
        <v>13528.426802209999</v>
      </c>
      <c r="CK12" s="632">
        <f>+entero!CK13</f>
        <v>13055.900063590001</v>
      </c>
      <c r="CL12" s="632">
        <f>+entero!CL13</f>
        <v>12818.310155429999</v>
      </c>
      <c r="CM12" s="632">
        <f>+entero!CM13</f>
        <v>12787.383130419999</v>
      </c>
      <c r="CN12" s="632">
        <f>+entero!CN13</f>
        <v>12482.758729730002</v>
      </c>
      <c r="CO12" s="632">
        <f>+entero!CO13</f>
        <v>12494.70781819</v>
      </c>
      <c r="CP12" s="632">
        <f>+entero!CP13</f>
        <v>12322.613807730002</v>
      </c>
      <c r="CQ12" s="632">
        <f>+entero!CQ13</f>
        <v>12336.874930170001</v>
      </c>
      <c r="CR12" s="632">
        <f>+entero!CR13</f>
        <v>12242.901486519999</v>
      </c>
      <c r="CS12" s="634">
        <f>+entero!CS13</f>
        <v>12197.47585812</v>
      </c>
      <c r="CT12" s="634">
        <f>+entero!CT13</f>
        <v>12183.661783469999</v>
      </c>
      <c r="CU12" s="634">
        <f>+entero!CU13</f>
        <v>12221.749780600001</v>
      </c>
      <c r="CV12" s="634">
        <f>+entero!CV13</f>
        <v>12197.154339529998</v>
      </c>
      <c r="CW12" s="634">
        <f>+entero!CW13</f>
        <v>12233.24143502</v>
      </c>
      <c r="CX12" s="634">
        <f>+entero!CX13</f>
        <v>-9.6600514999990992</v>
      </c>
      <c r="CY12" s="550">
        <f>+entero!CY13</f>
        <v>-7.8903285390596878E-2</v>
      </c>
      <c r="CZ12" s="225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2:114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2008.0036927303195</v>
      </c>
      <c r="CA13" s="633">
        <f>+entero!CA14</f>
        <v>1996.8325895247813</v>
      </c>
      <c r="CB13" s="633">
        <f>+entero!CB14</f>
        <v>2031.8602995743436</v>
      </c>
      <c r="CC13" s="633">
        <f>+entero!CC14</f>
        <v>2216.0754563731775</v>
      </c>
      <c r="CD13" s="633">
        <f>+entero!CD14</f>
        <v>2309.8836710437313</v>
      </c>
      <c r="CE13" s="633">
        <f>+entero!CE14</f>
        <v>2257.8262236661803</v>
      </c>
      <c r="CF13" s="633">
        <f>+entero!CF14</f>
        <v>2277.2129380597667</v>
      </c>
      <c r="CG13" s="633">
        <f>+entero!CG14</f>
        <v>2400.9892644489792</v>
      </c>
      <c r="CH13" s="633">
        <f>+entero!CH14</f>
        <v>2387.6899953483971</v>
      </c>
      <c r="CI13" s="633">
        <f>+entero!CI14</f>
        <v>2373.1703295787165</v>
      </c>
      <c r="CJ13" s="633">
        <f>+entero!CJ14</f>
        <v>2396.3261833571419</v>
      </c>
      <c r="CK13" s="633">
        <f>+entero!CK14</f>
        <v>2615.5311805102037</v>
      </c>
      <c r="CL13" s="633">
        <f>+entero!CL14</f>
        <v>2587.3463667346941</v>
      </c>
      <c r="CM13" s="633">
        <f>+entero!CM14</f>
        <v>2608.0494263979595</v>
      </c>
      <c r="CN13" s="633">
        <f>+entero!CN14</f>
        <v>2656.5024960437318</v>
      </c>
      <c r="CO13" s="633">
        <f>+entero!CO14</f>
        <v>2637.8693345320698</v>
      </c>
      <c r="CP13" s="633">
        <f>+entero!CP14</f>
        <v>2681.2945174067049</v>
      </c>
      <c r="CQ13" s="633">
        <f>+entero!CQ14</f>
        <v>2654.7243580029158</v>
      </c>
      <c r="CR13" s="633">
        <f>+entero!CR14</f>
        <v>2713.2661551093292</v>
      </c>
      <c r="CS13" s="633">
        <f>+entero!CS14</f>
        <v>2734.5284166486881</v>
      </c>
      <c r="CT13" s="633">
        <f>+entero!CT14</f>
        <v>2739.8083416632658</v>
      </c>
      <c r="CU13" s="633">
        <f>+entero!CU14</f>
        <v>2743.2931866137023</v>
      </c>
      <c r="CV13" s="633">
        <f>+entero!CV14</f>
        <v>2725.0135831034981</v>
      </c>
      <c r="CW13" s="633">
        <f>+entero!CW14</f>
        <v>2717.4520319489784</v>
      </c>
      <c r="CX13" s="634">
        <f>+entero!CX14</f>
        <v>4.1858768396491541</v>
      </c>
      <c r="CY13" s="550">
        <f>+entero!CY14</f>
        <v>0.15427446480937856</v>
      </c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2:114" ht="13.5" x14ac:dyDescent="0.2">
      <c r="C14" s="25"/>
      <c r="D14" s="532" t="s">
        <v>210</v>
      </c>
      <c r="E14" s="633" t="e">
        <f>+entero!E15</f>
        <v>#REF!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483.4481457</v>
      </c>
      <c r="CD14" s="633">
        <f>+entero!CD15</f>
        <v>483.69512020000002</v>
      </c>
      <c r="CE14" s="633">
        <f>+entero!CE15</f>
        <v>483.96683875100001</v>
      </c>
      <c r="CF14" s="633">
        <f>+entero!CF15</f>
        <v>506.61016133319998</v>
      </c>
      <c r="CG14" s="633">
        <f>+entero!CG15</f>
        <v>506.89118212080001</v>
      </c>
      <c r="CH14" s="633">
        <f>+entero!CH15</f>
        <v>507.1705837554</v>
      </c>
      <c r="CI14" s="633">
        <f>+entero!CI15</f>
        <v>530.93451581039994</v>
      </c>
      <c r="CJ14" s="633">
        <f>+entero!CJ15</f>
        <v>531.23164652460002</v>
      </c>
      <c r="CK14" s="633">
        <f>+entero!CK15</f>
        <v>531.54773084969997</v>
      </c>
      <c r="CL14" s="633">
        <f>+entero!CL15</f>
        <v>556.70541374469997</v>
      </c>
      <c r="CM14" s="633">
        <f>+entero!CM15</f>
        <v>557.02958685210001</v>
      </c>
      <c r="CN14" s="633">
        <f>+entero!CN15</f>
        <v>557.5330379065</v>
      </c>
      <c r="CO14" s="633">
        <f>+entero!CO15</f>
        <v>557.54471452999996</v>
      </c>
      <c r="CP14" s="633">
        <f>+entero!CP15</f>
        <v>557.54104729710002</v>
      </c>
      <c r="CQ14" s="633">
        <f>+entero!CQ15</f>
        <v>583.61171891959998</v>
      </c>
      <c r="CR14" s="633">
        <f>+entero!CR15</f>
        <v>583.70145443579997</v>
      </c>
      <c r="CS14" s="634">
        <f>+entero!CS15</f>
        <v>583.72761547380003</v>
      </c>
      <c r="CT14" s="634">
        <f>+entero!CT15</f>
        <v>583.74860155609997</v>
      </c>
      <c r="CU14" s="634">
        <f>+entero!CU15</f>
        <v>583.76038656490005</v>
      </c>
      <c r="CV14" s="634">
        <f>+entero!CV15</f>
        <v>583.77493380190003</v>
      </c>
      <c r="CW14" s="634">
        <f>+entero!CW15</f>
        <v>583.78956367410001</v>
      </c>
      <c r="CX14" s="634">
        <f>+entero!CX15</f>
        <v>8.8109238300035031E-2</v>
      </c>
      <c r="CY14" s="550">
        <f>+entero!CY15</f>
        <v>1.5094914982727303E-2</v>
      </c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2:114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967.22369538046644</v>
      </c>
      <c r="CD15" s="633">
        <f>+entero!CD16</f>
        <v>946.01999281341102</v>
      </c>
      <c r="CE15" s="633">
        <f>+entero!CE16</f>
        <v>926.51580938921268</v>
      </c>
      <c r="CF15" s="633">
        <f>+entero!CF16</f>
        <v>918.14396298104953</v>
      </c>
      <c r="CG15" s="633">
        <f>+entero!CG16</f>
        <v>905.61235274927105</v>
      </c>
      <c r="CH15" s="633">
        <f>+entero!CH16</f>
        <v>903.34047760554995</v>
      </c>
      <c r="CI15" s="633">
        <f>+entero!CI16</f>
        <v>903.83002056174996</v>
      </c>
      <c r="CJ15" s="633">
        <f>+entero!CJ16</f>
        <v>871.24613025199994</v>
      </c>
      <c r="CK15" s="633">
        <f>+entero!CK16</f>
        <v>851.25583804968005</v>
      </c>
      <c r="CL15" s="633">
        <f>+entero!CL16</f>
        <v>851.75924918320004</v>
      </c>
      <c r="CM15" s="633">
        <f>+entero!CM16</f>
        <v>851.35188400720006</v>
      </c>
      <c r="CN15" s="633">
        <f>+entero!CN16</f>
        <v>851.90476638519999</v>
      </c>
      <c r="CO15" s="633">
        <f>+entero!CO16</f>
        <v>851.92361544519997</v>
      </c>
      <c r="CP15" s="633">
        <f>+entero!CP16</f>
        <v>852.04973190759995</v>
      </c>
      <c r="CQ15" s="633">
        <f>+entero!CQ16</f>
        <v>852.15706455889995</v>
      </c>
      <c r="CR15" s="633">
        <f>+entero!CR16</f>
        <v>835.47086165899998</v>
      </c>
      <c r="CS15" s="634">
        <f>+entero!CS16</f>
        <v>835.51283357019997</v>
      </c>
      <c r="CT15" s="634">
        <f>+entero!CT16</f>
        <v>835.54078520450003</v>
      </c>
      <c r="CU15" s="634">
        <f>+entero!CU16</f>
        <v>796.90002870540002</v>
      </c>
      <c r="CV15" s="634">
        <f>+entero!CV16</f>
        <v>796.91661893180003</v>
      </c>
      <c r="CW15" s="634">
        <f>+entero!CW16</f>
        <v>796.93351937739999</v>
      </c>
      <c r="CX15" s="634">
        <f>+entero!CX16</f>
        <v>-38.53734228159999</v>
      </c>
      <c r="CY15" s="550">
        <f>+entero!CY16</f>
        <v>-4.6126494711109522</v>
      </c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2:114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62">
        <f>+entero!CP17</f>
        <v>2</v>
      </c>
      <c r="CQ16" s="62">
        <f>+entero!CQ17</f>
        <v>0</v>
      </c>
      <c r="CR16" s="62">
        <f>+entero!CR17</f>
        <v>0.1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4">
        <f>+entero!CW17</f>
        <v>0.1</v>
      </c>
      <c r="CX16" s="760">
        <f>+entero!CX17</f>
        <v>0.1</v>
      </c>
      <c r="CY16" s="551">
        <f>+entero!CY17</f>
        <v>100</v>
      </c>
      <c r="DA16" s="226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62">
        <f>+entero!CQ18</f>
        <v>0</v>
      </c>
      <c r="CR17" s="62">
        <f>+entero!CR18</f>
        <v>1.3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4">
        <f>+entero!CW18</f>
        <v>0</v>
      </c>
      <c r="CX17" s="760">
        <f>+entero!CX18</f>
        <v>-1.3</v>
      </c>
      <c r="CY17" s="551">
        <f>+entero!CY18</f>
        <v>-100</v>
      </c>
      <c r="DA17" s="226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62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4">
        <f>+entero!CW19</f>
        <v>0</v>
      </c>
      <c r="CX18" s="760">
        <f>+entero!CX19</f>
        <v>0</v>
      </c>
      <c r="CY18" s="551" t="e">
        <f>+entero!CY19</f>
        <v>#DIV/0!</v>
      </c>
      <c r="DA18" s="226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62">
        <f>+entero!CQ20</f>
        <v>0</v>
      </c>
      <c r="CR19" s="62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4">
        <f>+entero!CW20</f>
        <v>0</v>
      </c>
      <c r="CX19" s="760">
        <f>+entero!CX20</f>
        <v>0</v>
      </c>
      <c r="CY19" s="551" t="e">
        <f>+entero!CY20</f>
        <v>#DIV/0!</v>
      </c>
      <c r="DA19" s="226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59">
        <f>+entero!CP21</f>
        <v>96.5</v>
      </c>
      <c r="CQ20" s="59">
        <f>+entero!CQ21</f>
        <v>35.75</v>
      </c>
      <c r="CR20" s="59">
        <f>+entero!CR21</f>
        <v>27.5</v>
      </c>
      <c r="CS20" s="83">
        <f>+entero!CS21</f>
        <v>11</v>
      </c>
      <c r="CT20" s="83">
        <f>+entero!CT21</f>
        <v>5</v>
      </c>
      <c r="CU20" s="83">
        <f>+entero!CU21</f>
        <v>0</v>
      </c>
      <c r="CV20" s="83">
        <f>+entero!CV21</f>
        <v>0</v>
      </c>
      <c r="CW20" s="83">
        <f>+entero!CW21</f>
        <v>1.01</v>
      </c>
      <c r="CX20" s="761">
        <f>+entero!CX21</f>
        <v>-9.4799999999999969</v>
      </c>
      <c r="CY20" s="762">
        <f>+entero!CY21</f>
        <v>-34.472727272727269</v>
      </c>
      <c r="DA20" s="226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245"/>
      <c r="CR21" s="5"/>
      <c r="CS21" s="4"/>
      <c r="CT21" s="4"/>
      <c r="CU21" s="4"/>
      <c r="CV21" s="4"/>
      <c r="CW21" s="4"/>
      <c r="CX21" s="4"/>
      <c r="CY21" s="4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242"/>
      <c r="CR22" s="31"/>
      <c r="CS22" s="31"/>
      <c r="CT22" s="31"/>
      <c r="CU22" s="31"/>
      <c r="CV22" s="31"/>
      <c r="CW22" s="31"/>
      <c r="CX22" s="32"/>
      <c r="CY22" s="48">
        <f ca="1">NOW()</f>
        <v>42496.696956134256</v>
      </c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242"/>
      <c r="CR23" s="31"/>
      <c r="CS23" s="31"/>
      <c r="CT23" s="31"/>
      <c r="CU23" s="31"/>
      <c r="CV23" s="31"/>
      <c r="CW23" s="31"/>
      <c r="CX23" s="32"/>
      <c r="CY23" s="45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242"/>
      <c r="CR24" s="31"/>
      <c r="CS24" s="31"/>
      <c r="CT24" s="31"/>
      <c r="CU24" s="31"/>
      <c r="CV24" s="31"/>
      <c r="CW24" s="31"/>
      <c r="CX24" s="32"/>
      <c r="CY24" s="45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242"/>
      <c r="CR25" s="31"/>
      <c r="CS25" s="31"/>
      <c r="CT25" s="31"/>
      <c r="CU25" s="31"/>
      <c r="CV25" s="31"/>
      <c r="CW25" s="31"/>
      <c r="CX25" s="32"/>
      <c r="CY25" s="45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242"/>
      <c r="CR26" s="31"/>
      <c r="CS26" s="31"/>
      <c r="CT26" s="31"/>
      <c r="CU26" s="31"/>
      <c r="CV26" s="31"/>
      <c r="CW26" s="31"/>
      <c r="CX26" s="32"/>
      <c r="CY26" s="4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Q27" s="245"/>
      <c r="CR27" s="5"/>
      <c r="CX27" s="4"/>
      <c r="CY27" s="4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Q28" s="245"/>
      <c r="CR28" s="5"/>
      <c r="CX28" s="4"/>
      <c r="CY28" s="4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2" customHeight="1" x14ac:dyDescent="0.25">
      <c r="C29" s="6">
        <v>4</v>
      </c>
      <c r="D29" s="427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245"/>
      <c r="CR29" s="5"/>
      <c r="CS29" s="5"/>
      <c r="CT29" s="5"/>
      <c r="CU29" s="5"/>
      <c r="CV29" s="5"/>
      <c r="CW29" s="5"/>
      <c r="CX29" s="5"/>
      <c r="CY29" s="5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ht="11.25" customHeight="1" x14ac:dyDescent="0.25">
      <c r="A30" s="220"/>
      <c r="B30" s="220"/>
      <c r="C30" s="6"/>
      <c r="D30" s="427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85"/>
      <c r="CQ30" s="785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85"/>
      <c r="CQ31" s="785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85"/>
      <c r="CQ32" s="785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85"/>
      <c r="CQ33" s="785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85"/>
      <c r="CQ34" s="785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85"/>
      <c r="CQ35" s="785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85"/>
      <c r="CQ36" s="785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85"/>
      <c r="CQ37" s="785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85"/>
      <c r="CQ38" s="785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85"/>
      <c r="CQ39" s="785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85"/>
      <c r="CQ40" s="785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85"/>
      <c r="CQ41" s="785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85"/>
      <c r="CQ42" s="785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85"/>
      <c r="CQ43" s="785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85"/>
      <c r="CQ44" s="785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85"/>
      <c r="CQ45" s="785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85"/>
      <c r="CQ46" s="785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85"/>
      <c r="CQ47" s="785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85"/>
      <c r="CQ48" s="785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85"/>
      <c r="CQ49" s="785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85"/>
      <c r="CQ50" s="785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85"/>
      <c r="CQ51" s="785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85"/>
      <c r="CQ52" s="785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85"/>
      <c r="CQ53" s="785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85"/>
      <c r="CQ54" s="785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85"/>
      <c r="CQ55" s="785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85"/>
      <c r="CQ56" s="785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85"/>
      <c r="CQ57" s="785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85"/>
      <c r="CQ58" s="785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85"/>
      <c r="CQ59" s="785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85"/>
      <c r="CQ60" s="785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85"/>
      <c r="CQ61" s="785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85"/>
      <c r="CQ62" s="785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85"/>
      <c r="CQ63" s="785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85"/>
      <c r="CQ64" s="785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85"/>
      <c r="CQ65" s="785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85"/>
      <c r="CQ66" s="785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85"/>
      <c r="CQ67" s="785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85"/>
      <c r="CQ68" s="785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85"/>
      <c r="CQ69" s="785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85"/>
      <c r="CQ70" s="785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85"/>
      <c r="CQ71" s="785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85"/>
      <c r="CQ72" s="785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85"/>
      <c r="CQ73" s="785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85"/>
      <c r="CQ74" s="785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85"/>
      <c r="CQ75" s="785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85"/>
      <c r="CQ76" s="785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84"/>
      <c r="CQ77" s="784"/>
      <c r="CR77" s="221"/>
      <c r="CS77" s="221"/>
      <c r="CT77" s="221"/>
      <c r="CU77" s="221"/>
      <c r="CV77" s="221"/>
      <c r="CW77" s="221"/>
      <c r="CX77" s="221"/>
      <c r="CY77" s="221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84"/>
      <c r="CQ78" s="784"/>
      <c r="CR78" s="221"/>
      <c r="CS78" s="221"/>
      <c r="CT78" s="221"/>
      <c r="CU78" s="221"/>
      <c r="CV78" s="221"/>
      <c r="CW78" s="221"/>
      <c r="CX78" s="221"/>
      <c r="CY78" s="221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84"/>
      <c r="CQ79" s="784"/>
      <c r="CR79" s="221"/>
      <c r="CS79" s="221"/>
      <c r="CT79" s="221"/>
      <c r="CU79" s="221">
        <v>0</v>
      </c>
      <c r="CV79" s="221">
        <v>0</v>
      </c>
      <c r="CW79" s="221">
        <v>0</v>
      </c>
      <c r="CX79" s="221"/>
      <c r="CY79" s="221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84"/>
      <c r="CQ80" s="784"/>
      <c r="CR80" s="221"/>
      <c r="CS80" s="221"/>
      <c r="CT80" s="221"/>
      <c r="CU80" s="221"/>
      <c r="CV80" s="221"/>
      <c r="CW80" s="221"/>
      <c r="CX80" s="221"/>
      <c r="CY80" s="221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84"/>
      <c r="CQ81" s="784"/>
      <c r="CR81" s="221"/>
      <c r="CS81" s="221"/>
      <c r="CT81" s="221"/>
      <c r="CU81" s="221">
        <v>8605.6139999994666</v>
      </c>
      <c r="CV81" s="221">
        <v>8605.6139999994666</v>
      </c>
      <c r="CW81" s="221">
        <v>8605.6139999994666</v>
      </c>
      <c r="CX81" s="221"/>
      <c r="CY81" s="221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84"/>
      <c r="CQ82" s="784"/>
      <c r="CR82" s="221"/>
      <c r="CS82" s="221"/>
      <c r="CT82" s="221"/>
      <c r="CU82" s="221"/>
      <c r="CV82" s="221"/>
      <c r="CW82" s="221"/>
      <c r="CX82" s="221"/>
      <c r="CY82" s="221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84"/>
      <c r="CQ83" s="784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84"/>
      <c r="CQ84" s="784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84"/>
      <c r="CQ85" s="784"/>
      <c r="CR85" s="221"/>
      <c r="CS85" s="221"/>
      <c r="CT85" s="221"/>
      <c r="CU85" s="221"/>
      <c r="CV85" s="221"/>
      <c r="CW85" s="221"/>
      <c r="CX85" s="221"/>
      <c r="CY85" s="221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84"/>
      <c r="CQ86" s="784"/>
      <c r="CR86" s="221"/>
      <c r="CS86" s="221"/>
      <c r="CT86" s="221"/>
      <c r="CU86" s="221"/>
      <c r="CV86" s="221"/>
      <c r="CW86" s="221"/>
      <c r="CX86" s="221"/>
      <c r="CY86" s="221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83"/>
      <c r="CQ87" s="783"/>
      <c r="CR87" s="224"/>
      <c r="CS87" s="224"/>
      <c r="CT87" s="224"/>
      <c r="CU87" s="224"/>
      <c r="CV87" s="224"/>
      <c r="CW87" s="224"/>
      <c r="CX87" s="224"/>
      <c r="CY87" s="224"/>
    </row>
    <row r="88" spans="1:11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83"/>
      <c r="CQ88" s="783"/>
      <c r="CR88" s="224"/>
      <c r="CS88" s="224"/>
      <c r="CT88" s="224"/>
      <c r="CU88" s="224"/>
      <c r="CV88" s="224"/>
      <c r="CW88" s="224"/>
      <c r="CX88" s="224"/>
      <c r="CY88" s="224"/>
    </row>
    <row r="89" spans="1:11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83"/>
      <c r="CQ89" s="783"/>
      <c r="CR89" s="224"/>
      <c r="CS89" s="224"/>
      <c r="CT89" s="224"/>
      <c r="CU89" s="224"/>
      <c r="CV89" s="224"/>
      <c r="CW89" s="224"/>
      <c r="CX89" s="224"/>
      <c r="CY89" s="224"/>
    </row>
    <row r="90" spans="1:11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83"/>
      <c r="CQ90" s="783"/>
      <c r="CR90" s="224"/>
      <c r="CS90" s="224"/>
      <c r="CT90" s="224"/>
      <c r="CU90" s="224"/>
      <c r="CV90" s="224"/>
      <c r="CW90" s="224"/>
      <c r="CX90" s="224"/>
      <c r="CY90" s="224"/>
    </row>
    <row r="91" spans="1:11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83"/>
      <c r="CQ91" s="783"/>
      <c r="CR91" s="224"/>
      <c r="CS91" s="224"/>
      <c r="CT91" s="224"/>
      <c r="CU91" s="224"/>
      <c r="CV91" s="224"/>
      <c r="CW91" s="224"/>
      <c r="CX91" s="224"/>
      <c r="CY91" s="224"/>
    </row>
    <row r="92" spans="1:11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83"/>
      <c r="CQ92" s="783"/>
      <c r="CR92" s="224"/>
      <c r="CS92" s="224"/>
      <c r="CT92" s="224"/>
      <c r="CU92" s="224"/>
      <c r="CV92" s="224"/>
      <c r="CW92" s="224"/>
      <c r="CX92" s="224"/>
      <c r="CY92" s="224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83"/>
      <c r="CQ93" s="783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83"/>
      <c r="CQ94" s="783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83"/>
      <c r="CQ95" s="783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83"/>
      <c r="CQ96" s="783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83"/>
      <c r="CQ97" s="783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83"/>
      <c r="CQ98" s="783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83"/>
      <c r="CQ99" s="783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83"/>
      <c r="CQ100" s="783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83"/>
      <c r="CQ101" s="783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83"/>
      <c r="CQ102" s="783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83"/>
      <c r="CQ103" s="783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83"/>
      <c r="CQ104" s="783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83"/>
      <c r="CQ105" s="783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83"/>
      <c r="CQ106" s="783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83"/>
      <c r="CQ107" s="783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83"/>
      <c r="CQ108" s="783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83"/>
      <c r="CQ109" s="783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83"/>
      <c r="CQ110" s="783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83"/>
      <c r="CQ111" s="783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83"/>
      <c r="CQ112" s="783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83"/>
      <c r="CQ113" s="783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83"/>
      <c r="CQ114" s="783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83"/>
      <c r="CQ115" s="783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83"/>
      <c r="CQ116" s="783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83"/>
      <c r="CQ117" s="783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83"/>
      <c r="CQ118" s="783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83"/>
      <c r="CQ119" s="783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83"/>
      <c r="CQ120" s="783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83"/>
      <c r="CQ121" s="783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83"/>
      <c r="CQ122" s="783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83"/>
      <c r="CQ123" s="783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83"/>
      <c r="CQ124" s="783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83"/>
      <c r="CQ125" s="783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83"/>
      <c r="CQ126" s="783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83"/>
      <c r="CQ127" s="783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83"/>
      <c r="CQ128" s="783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83"/>
      <c r="CQ129" s="783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83"/>
      <c r="CQ130" s="783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83"/>
      <c r="CQ131" s="783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83"/>
      <c r="CQ132" s="783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83"/>
      <c r="CQ133" s="783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83"/>
      <c r="CQ134" s="783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83"/>
      <c r="CQ135" s="783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83"/>
      <c r="CQ136" s="783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83"/>
      <c r="CQ137" s="783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83"/>
      <c r="CQ138" s="783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83"/>
      <c r="CQ139" s="783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83"/>
      <c r="CQ140" s="783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83"/>
      <c r="CQ141" s="783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83"/>
      <c r="CQ142" s="783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83"/>
      <c r="CQ143" s="783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83"/>
      <c r="CQ144" s="783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83"/>
      <c r="CQ145" s="783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83"/>
      <c r="CQ146" s="783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83"/>
      <c r="CQ147" s="783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83"/>
      <c r="CQ148" s="783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83"/>
      <c r="CQ149" s="783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83"/>
      <c r="CQ150" s="783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83"/>
      <c r="CQ151" s="783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83"/>
      <c r="CQ152" s="783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83"/>
      <c r="CQ153" s="783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83"/>
      <c r="CQ154" s="783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83"/>
      <c r="CQ155" s="783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83"/>
      <c r="CQ156" s="783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83"/>
      <c r="CQ157" s="783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83"/>
      <c r="CQ158" s="783"/>
      <c r="CR158" s="224"/>
      <c r="CS158" s="224"/>
      <c r="CT158" s="224"/>
      <c r="CU158" s="224"/>
      <c r="CV158" s="224"/>
      <c r="CW158" s="224"/>
      <c r="CX158" s="224"/>
      <c r="CY158" s="224"/>
    </row>
    <row r="159" spans="3:10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83"/>
      <c r="CQ159" s="783"/>
      <c r="CR159" s="224"/>
      <c r="CS159" s="224"/>
      <c r="CT159" s="224"/>
      <c r="CU159" s="224"/>
      <c r="CV159" s="224"/>
      <c r="CW159" s="224"/>
      <c r="CX159" s="224"/>
      <c r="CY159" s="224"/>
    </row>
    <row r="160" spans="3:10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83"/>
      <c r="CQ160" s="783"/>
      <c r="CR160" s="224"/>
      <c r="CS160" s="224"/>
      <c r="CT160" s="224"/>
      <c r="CU160" s="224"/>
      <c r="CV160" s="224"/>
      <c r="CW160" s="224"/>
      <c r="CX160" s="224"/>
      <c r="CY160" s="224"/>
    </row>
    <row r="161" spans="3:10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83"/>
      <c r="CQ161" s="783"/>
      <c r="CR161" s="224"/>
      <c r="CS161" s="224"/>
      <c r="CT161" s="224"/>
      <c r="CU161" s="224"/>
      <c r="CV161" s="224"/>
      <c r="CW161" s="224"/>
      <c r="CX161" s="224"/>
      <c r="CY161" s="224"/>
    </row>
    <row r="162" spans="3:10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83"/>
      <c r="CQ162" s="783"/>
      <c r="CR162" s="224"/>
      <c r="CS162" s="224"/>
      <c r="CT162" s="224"/>
      <c r="CU162" s="224"/>
      <c r="CV162" s="224"/>
      <c r="CW162" s="224"/>
      <c r="CX162" s="224"/>
      <c r="CY162" s="224"/>
    </row>
    <row r="163" spans="3:10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83"/>
      <c r="CQ163" s="783"/>
      <c r="CR163" s="224"/>
      <c r="CS163" s="224"/>
      <c r="CT163" s="224"/>
      <c r="CU163" s="224"/>
      <c r="CV163" s="224"/>
      <c r="CW163" s="224"/>
      <c r="CX163" s="224"/>
      <c r="CY163" s="224"/>
    </row>
    <row r="164" spans="3:10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83"/>
      <c r="CQ164" s="783"/>
      <c r="CR164" s="224"/>
      <c r="CS164" s="224"/>
      <c r="CT164" s="224"/>
      <c r="CU164" s="224"/>
      <c r="CV164" s="224"/>
      <c r="CW164" s="224"/>
      <c r="CX164" s="224"/>
      <c r="CY164" s="224"/>
    </row>
    <row r="165" spans="3:10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83"/>
      <c r="CQ165" s="783"/>
      <c r="CR165" s="224"/>
      <c r="CS165" s="224"/>
      <c r="CT165" s="224"/>
      <c r="CU165" s="224"/>
      <c r="CV165" s="224"/>
      <c r="CW165" s="224"/>
      <c r="CX165" s="224"/>
      <c r="CY165" s="224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46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46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46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46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46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46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46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46"/>
      <c r="CR173" s="2"/>
      <c r="CS173" s="2"/>
      <c r="CT173" s="2"/>
      <c r="CU173" s="2"/>
      <c r="CV173" s="2"/>
      <c r="CW173" s="2"/>
      <c r="CX173" s="2"/>
      <c r="CY173" s="2"/>
    </row>
  </sheetData>
  <mergeCells count="95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CQ3:CQ4"/>
    <mergeCell ref="AW3:AW4"/>
    <mergeCell ref="CO3:CO4"/>
    <mergeCell ref="CP3:CP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X3:CY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S3:CW3"/>
    <mergeCell ref="CR3:CR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Y12 I12:AT12 CS12:CX12 CS16:CX16 CS18:CX20 CS14:CX15 CO18:CO20 CS17:CX17 CO16 CO12 CX13 CO6:CO10 CS6:CX10 I6:AT10 CY6:CY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25" sqref="CT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5" width="9.42578125" customWidth="1"/>
    <col min="96" max="96" width="9.42578125" style="727" customWidth="1"/>
    <col min="97" max="101" width="9.42578125" customWidth="1"/>
    <col min="102" max="102" width="9.28515625" customWidth="1"/>
    <col min="103" max="103" width="9.85546875" customWidth="1"/>
    <col min="104" max="116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8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6.2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402"/>
      <c r="CR5" s="350"/>
      <c r="CS5" s="350"/>
      <c r="CT5" s="37"/>
      <c r="CU5" s="37"/>
      <c r="CV5" s="37"/>
      <c r="CW5" s="351"/>
      <c r="CX5" s="73"/>
      <c r="CY5" s="38"/>
      <c r="CZ5" s="227"/>
      <c r="DA5" s="228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x14ac:dyDescent="0.2">
      <c r="A6" s="3"/>
      <c r="B6" s="898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52892.309277199347</v>
      </c>
      <c r="CE6" s="642">
        <f>+entero!CE23</f>
        <v>55576.847906729046</v>
      </c>
      <c r="CF6" s="642">
        <f>+entero!CF23</f>
        <v>54704.039467584022</v>
      </c>
      <c r="CG6" s="642">
        <f>+entero!CG23</f>
        <v>54681.517672292954</v>
      </c>
      <c r="CH6" s="642">
        <f>+entero!CH23</f>
        <v>57953.789509191731</v>
      </c>
      <c r="CI6" s="642">
        <f>+entero!CI23</f>
        <v>60037.29318046612</v>
      </c>
      <c r="CJ6" s="642">
        <f>+entero!CJ23</f>
        <v>61589.850563890606</v>
      </c>
      <c r="CK6" s="642">
        <f>+entero!CK23</f>
        <v>71566.553777586814</v>
      </c>
      <c r="CL6" s="642">
        <f>+entero!CL23</f>
        <v>66595.033799124838</v>
      </c>
      <c r="CM6" s="642">
        <f>+entero!CM23</f>
        <v>63175.544665872658</v>
      </c>
      <c r="CN6" s="642">
        <f>+entero!CN23</f>
        <v>59674.575930174418</v>
      </c>
      <c r="CO6" s="642">
        <f>+entero!CO23</f>
        <v>60894.356795180895</v>
      </c>
      <c r="CP6" s="642">
        <f>+entero!CP23</f>
        <v>60301.365850693866</v>
      </c>
      <c r="CQ6" s="642">
        <f>+entero!CQ23</f>
        <v>59979.112938526072</v>
      </c>
      <c r="CR6" s="642">
        <f>+entero!CR23</f>
        <v>57711.376040689946</v>
      </c>
      <c r="CS6" s="643">
        <f>+entero!CS23</f>
        <v>57291.622323224568</v>
      </c>
      <c r="CT6" s="644">
        <f>+entero!CT23</f>
        <v>57116.816773486586</v>
      </c>
      <c r="CU6" s="644">
        <f>+entero!CU23</f>
        <v>56882.677162000997</v>
      </c>
      <c r="CV6" s="644">
        <f>+entero!CV23</f>
        <v>56915.218820900802</v>
      </c>
      <c r="CW6" s="645">
        <f>+entero!CW23</f>
        <v>57933.897321517827</v>
      </c>
      <c r="CX6" s="643">
        <f>+entero!CX23</f>
        <v>222.52128082788113</v>
      </c>
      <c r="CY6" s="552">
        <f>+entero!CY23</f>
        <v>0.38557611357419308</v>
      </c>
      <c r="CZ6" s="227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898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38148.541673379994</v>
      </c>
      <c r="CE7" s="642">
        <f>+entero!CE24</f>
        <v>38359.647042080003</v>
      </c>
      <c r="CF7" s="642">
        <f>+entero!CF24</f>
        <v>38372.521949379996</v>
      </c>
      <c r="CG7" s="642">
        <f>+entero!CG24</f>
        <v>38105.396707079999</v>
      </c>
      <c r="CH7" s="642">
        <f>+entero!CH24</f>
        <v>37894.315809970001</v>
      </c>
      <c r="CI7" s="642">
        <f>+entero!CI24</f>
        <v>38141.613873480004</v>
      </c>
      <c r="CJ7" s="642">
        <f>+entero!CJ24</f>
        <v>38648.379029690004</v>
      </c>
      <c r="CK7" s="642">
        <f>+entero!CK24</f>
        <v>42923.038548690005</v>
      </c>
      <c r="CL7" s="642">
        <f>+entero!CL24</f>
        <v>41389.473878190001</v>
      </c>
      <c r="CM7" s="642">
        <f>+entero!CM24</f>
        <v>40258.307510389997</v>
      </c>
      <c r="CN7" s="642">
        <f>+entero!CN24</f>
        <v>39151.185397690002</v>
      </c>
      <c r="CO7" s="642">
        <f>+entero!CO24</f>
        <v>39257.889131989999</v>
      </c>
      <c r="CP7" s="642">
        <f>+entero!CP24</f>
        <v>39544.376335289999</v>
      </c>
      <c r="CQ7" s="642">
        <f>+entero!CQ24</f>
        <v>39534.085938889999</v>
      </c>
      <c r="CR7" s="642">
        <f>+entero!CR24</f>
        <v>39111.628577489995</v>
      </c>
      <c r="CS7" s="643">
        <f>+entero!CS24</f>
        <v>39085.744972089997</v>
      </c>
      <c r="CT7" s="644">
        <f>+entero!CT24</f>
        <v>39027.394401290003</v>
      </c>
      <c r="CU7" s="644">
        <f>+entero!CU24</f>
        <v>39094.194379989996</v>
      </c>
      <c r="CV7" s="644">
        <f>+entero!CV24</f>
        <v>39142.660237589997</v>
      </c>
      <c r="CW7" s="645">
        <f>+entero!CW24</f>
        <v>39269.468627790004</v>
      </c>
      <c r="CX7" s="643">
        <f>+entero!CX24</f>
        <v>157.84005030000844</v>
      </c>
      <c r="CY7" s="552">
        <f>+entero!CY24</f>
        <v>0.40356297101586946</v>
      </c>
      <c r="CZ7" s="227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x14ac:dyDescent="0.2">
      <c r="A8" s="3"/>
      <c r="B8" s="898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-62334.519483329743</v>
      </c>
      <c r="CE8" s="642">
        <f>+entero!CE25</f>
        <v>-62536.810570389527</v>
      </c>
      <c r="CF8" s="642">
        <f>+entero!CF25</f>
        <v>-61001.96543023803</v>
      </c>
      <c r="CG8" s="642">
        <f>+entero!CG25</f>
        <v>-60353.853098806503</v>
      </c>
      <c r="CH8" s="642">
        <f>+entero!CH25</f>
        <v>-59701.351525934311</v>
      </c>
      <c r="CI8" s="642">
        <f>+entero!CI25</f>
        <v>-57673.077465773837</v>
      </c>
      <c r="CJ8" s="642">
        <f>+entero!CJ25</f>
        <v>-54156.628833257717</v>
      </c>
      <c r="CK8" s="642">
        <f>+entero!CK25</f>
        <v>-46640.435887305335</v>
      </c>
      <c r="CL8" s="642">
        <f>+entero!CL25</f>
        <v>-46544.133787802115</v>
      </c>
      <c r="CM8" s="642">
        <f>+entero!CM25</f>
        <v>-47463.14076422833</v>
      </c>
      <c r="CN8" s="642">
        <f>+entero!CN25</f>
        <v>-46480.539488136805</v>
      </c>
      <c r="CO8" s="642">
        <f>+entero!CO25</f>
        <v>-46455.8065006588</v>
      </c>
      <c r="CP8" s="642">
        <f>+entero!CP25</f>
        <v>-44988.754385050277</v>
      </c>
      <c r="CQ8" s="642">
        <f>+entero!CQ25</f>
        <v>-45096.876081388262</v>
      </c>
      <c r="CR8" s="642">
        <f>+entero!CR25</f>
        <v>-44874.675619547204</v>
      </c>
      <c r="CS8" s="643">
        <f>+entero!CS25</f>
        <v>-44588.939414160806</v>
      </c>
      <c r="CT8" s="644">
        <f>+entero!CT25</f>
        <v>-44552.52543271883</v>
      </c>
      <c r="CU8" s="644">
        <f>+entero!CU25</f>
        <v>-44747.009114309534</v>
      </c>
      <c r="CV8" s="644">
        <f>+entero!CV25</f>
        <v>-44529.818531051227</v>
      </c>
      <c r="CW8" s="645">
        <f>+entero!CW25</f>
        <v>-44650.567615949723</v>
      </c>
      <c r="CX8" s="643">
        <f>+entero!CX25</f>
        <v>224.108003597481</v>
      </c>
      <c r="CY8" s="552">
        <f>+entero!CY25</f>
        <v>-0.49940863193640439</v>
      </c>
      <c r="CZ8" s="227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x14ac:dyDescent="0.2">
      <c r="A9" s="3"/>
      <c r="B9" s="898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-31763.446206964381</v>
      </c>
      <c r="CE9" s="642">
        <f>+entero!CE26</f>
        <v>-31746.886380987838</v>
      </c>
      <c r="CF9" s="642">
        <f>+entero!CF26</f>
        <v>-33903.953379198727</v>
      </c>
      <c r="CG9" s="642">
        <f>+entero!CG26</f>
        <v>-34604.179077711262</v>
      </c>
      <c r="CH9" s="642">
        <f>+entero!CH26</f>
        <v>-33442.229593978205</v>
      </c>
      <c r="CI9" s="642">
        <f>+entero!CI26</f>
        <v>-31437.801849881685</v>
      </c>
      <c r="CJ9" s="642">
        <f>+entero!CJ26</f>
        <v>-29994.733169060746</v>
      </c>
      <c r="CK9" s="642">
        <f>+entero!CK26</f>
        <v>-15862.082772082074</v>
      </c>
      <c r="CL9" s="642">
        <f>+entero!CL26</f>
        <v>-20011.825010876411</v>
      </c>
      <c r="CM9" s="642">
        <f>+entero!CM26</f>
        <v>-20263.734654778789</v>
      </c>
      <c r="CN9" s="642">
        <f>+entero!CN26</f>
        <v>-19957.445178932117</v>
      </c>
      <c r="CO9" s="642">
        <f>+entero!CO26</f>
        <v>-18299.384988311511</v>
      </c>
      <c r="CP9" s="642">
        <f>+entero!CP26</f>
        <v>-17830.520970855945</v>
      </c>
      <c r="CQ9" s="642">
        <f>+entero!CQ26</f>
        <v>-18722.06006443052</v>
      </c>
      <c r="CR9" s="642">
        <f>+entero!CR26</f>
        <v>-20320.348451187958</v>
      </c>
      <c r="CS9" s="643">
        <f>+entero!CS26</f>
        <v>-20613.848523019638</v>
      </c>
      <c r="CT9" s="644">
        <f>+entero!CT26</f>
        <v>-20701.125561833287</v>
      </c>
      <c r="CU9" s="644">
        <f>+entero!CU26</f>
        <v>-21131.335864685519</v>
      </c>
      <c r="CV9" s="644">
        <f>+entero!CV26</f>
        <v>-20897.598009026551</v>
      </c>
      <c r="CW9" s="645">
        <f>+entero!CW26</f>
        <v>-19968.056496929788</v>
      </c>
      <c r="CX9" s="643">
        <f>+entero!CX26</f>
        <v>352.29195425816943</v>
      </c>
      <c r="CY9" s="552">
        <f>+entero!CY26</f>
        <v>-1.7336905176819184</v>
      </c>
      <c r="CZ9" s="227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x14ac:dyDescent="0.2">
      <c r="A10" s="3"/>
      <c r="B10" s="898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5515.1043655202002</v>
      </c>
      <c r="CE10" s="642">
        <f>+entero!CE27</f>
        <v>5514.9757570049997</v>
      </c>
      <c r="CF10" s="642">
        <f>+entero!CF27</f>
        <v>5513.6795435652002</v>
      </c>
      <c r="CG10" s="642">
        <f>+entero!CG27</f>
        <v>5513.5700385094005</v>
      </c>
      <c r="CH10" s="642">
        <f>+entero!CH27</f>
        <v>5517.9591603192002</v>
      </c>
      <c r="CI10" s="642">
        <f>+entero!CI27</f>
        <v>5517.3650404956006</v>
      </c>
      <c r="CJ10" s="642">
        <f>+entero!CJ27</f>
        <v>5517.1263421548001</v>
      </c>
      <c r="CK10" s="642">
        <f>+entero!CK27</f>
        <v>5516.9044176325997</v>
      </c>
      <c r="CL10" s="642">
        <f>+entero!CL27</f>
        <v>5515.2090533657993</v>
      </c>
      <c r="CM10" s="642">
        <f>+entero!CM27</f>
        <v>5623.4534891457997</v>
      </c>
      <c r="CN10" s="642">
        <f>+entero!CN27</f>
        <v>5624.4747691864004</v>
      </c>
      <c r="CO10" s="642">
        <f>+entero!CO27</f>
        <v>5512.8748393755995</v>
      </c>
      <c r="CP10" s="642">
        <f>+entero!CP27</f>
        <v>5513.2214644275991</v>
      </c>
      <c r="CQ10" s="642">
        <f>+entero!CQ27</f>
        <v>5513.7185746510004</v>
      </c>
      <c r="CR10" s="642">
        <f>+entero!CR27</f>
        <v>5516.1002212608</v>
      </c>
      <c r="CS10" s="643">
        <f>+entero!CS27</f>
        <v>5516.0552288278004</v>
      </c>
      <c r="CT10" s="644">
        <f>+entero!CT27</f>
        <v>5514.7337886862006</v>
      </c>
      <c r="CU10" s="644">
        <f>+entero!CU27</f>
        <v>5513.9532611763998</v>
      </c>
      <c r="CV10" s="644">
        <f>+entero!CV27</f>
        <v>5514.2478888941996</v>
      </c>
      <c r="CW10" s="645">
        <f>+entero!CW27</f>
        <v>5635.3376826232006</v>
      </c>
      <c r="CX10" s="643">
        <f>+entero!CX27</f>
        <v>119.23746136240061</v>
      </c>
      <c r="CY10" s="552">
        <f>+entero!CY27</f>
        <v>2.1616260869014248</v>
      </c>
      <c r="CZ10" s="227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x14ac:dyDescent="0.2">
      <c r="A11" s="3"/>
      <c r="B11" s="898"/>
      <c r="C11" s="17"/>
      <c r="D11" s="92" t="s">
        <v>160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6"/>
      <c r="CH11" s="646"/>
      <c r="CI11" s="646"/>
      <c r="CJ11" s="646"/>
      <c r="CK11" s="646"/>
      <c r="CL11" s="646"/>
      <c r="CM11" s="646"/>
      <c r="CN11" s="646"/>
      <c r="CO11" s="646"/>
      <c r="CP11" s="646"/>
      <c r="CQ11" s="646"/>
      <c r="CR11" s="646"/>
      <c r="CS11" s="647"/>
      <c r="CT11" s="648"/>
      <c r="CU11" s="648"/>
      <c r="CV11" s="648"/>
      <c r="CW11" s="649"/>
      <c r="CX11" s="643"/>
      <c r="CY11" s="552"/>
      <c r="CZ11" s="227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x14ac:dyDescent="0.2">
      <c r="A12" s="3"/>
      <c r="B12" s="898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62132.629435919996</v>
      </c>
      <c r="CE12" s="642">
        <f>+entero!CE29</f>
        <v>62876.378961160008</v>
      </c>
      <c r="CF12" s="642">
        <f>+entero!CF29</f>
        <v>60897.805052679993</v>
      </c>
      <c r="CG12" s="642">
        <f>+entero!CG29</f>
        <v>60398.108558390006</v>
      </c>
      <c r="CH12" s="642">
        <f>+entero!CH29</f>
        <v>61281.818871090007</v>
      </c>
      <c r="CI12" s="642">
        <f>+entero!CI29</f>
        <v>61703.746218740009</v>
      </c>
      <c r="CJ12" s="642">
        <f>+entero!CJ29</f>
        <v>63328.086718860002</v>
      </c>
      <c r="CK12" s="642">
        <f>+entero!CK29</f>
        <v>70425.197992059984</v>
      </c>
      <c r="CL12" s="642">
        <f>+entero!CL29</f>
        <v>66696.684680890001</v>
      </c>
      <c r="CM12" s="642">
        <f>+entero!CM29</f>
        <v>68384.390425739999</v>
      </c>
      <c r="CN12" s="642">
        <f>+entero!CN29</f>
        <v>68005.989753590009</v>
      </c>
      <c r="CO12" s="642">
        <f>+entero!CO29</f>
        <v>68754.548600394119</v>
      </c>
      <c r="CP12" s="642">
        <f>+entero!CP29</f>
        <v>68307.749405404116</v>
      </c>
      <c r="CQ12" s="642">
        <f>+entero!CQ29</f>
        <v>68079.454848604117</v>
      </c>
      <c r="CR12" s="642">
        <f>+entero!CR29</f>
        <v>67078.792884894094</v>
      </c>
      <c r="CS12" s="650">
        <f>+entero!CS29</f>
        <v>67392.133347674113</v>
      </c>
      <c r="CT12" s="651">
        <f>+entero!CT29</f>
        <v>67222.847218484108</v>
      </c>
      <c r="CU12" s="651">
        <f>+entero!CU29</f>
        <v>67550.952985644108</v>
      </c>
      <c r="CV12" s="651">
        <f>+entero!CV29</f>
        <v>66658.413573294121</v>
      </c>
      <c r="CW12" s="652">
        <f>+entero!CW29</f>
        <v>67337.347534994115</v>
      </c>
      <c r="CX12" s="643">
        <f>+entero!CX29</f>
        <v>258.55465010002081</v>
      </c>
      <c r="CY12" s="552">
        <f>+entero!CY29</f>
        <v>0.38544916952172326</v>
      </c>
      <c r="CZ12" s="227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x14ac:dyDescent="0.2">
      <c r="A13" s="3"/>
      <c r="B13" s="898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106147.68217032999</v>
      </c>
      <c r="CE13" s="642">
        <f>+entero!CE30</f>
        <v>108326.18642199002</v>
      </c>
      <c r="CF13" s="642">
        <f>+entero!CF30</f>
        <v>106235.83814370999</v>
      </c>
      <c r="CG13" s="642">
        <f>+entero!CG30</f>
        <v>107838.36113228</v>
      </c>
      <c r="CH13" s="642">
        <f>+entero!CH30</f>
        <v>110229.67866184002</v>
      </c>
      <c r="CI13" s="642">
        <f>+entero!CI30</f>
        <v>111510.14740497002</v>
      </c>
      <c r="CJ13" s="642">
        <f>+entero!CJ30</f>
        <v>114021.74233689001</v>
      </c>
      <c r="CK13" s="642">
        <f>+entero!CK30</f>
        <v>126573.46462756998</v>
      </c>
      <c r="CL13" s="642">
        <f>+entero!CL30</f>
        <v>119757.07853556001</v>
      </c>
      <c r="CM13" s="642">
        <f>+entero!CM30</f>
        <v>119206.73807091999</v>
      </c>
      <c r="CN13" s="642">
        <f>+entero!CN30</f>
        <v>118274.77636647</v>
      </c>
      <c r="CO13" s="642">
        <f>+entero!CO30</f>
        <v>119475.55572696541</v>
      </c>
      <c r="CP13" s="642">
        <f>+entero!CP30</f>
        <v>119309.65765639539</v>
      </c>
      <c r="CQ13" s="642">
        <f>+entero!CQ30</f>
        <v>118296.56711398539</v>
      </c>
      <c r="CR13" s="642">
        <f>+entero!CR30</f>
        <v>116665.10851178535</v>
      </c>
      <c r="CS13" s="650">
        <f>+entero!CS30</f>
        <v>116664.97218023539</v>
      </c>
      <c r="CT13" s="651">
        <f>+entero!CT30</f>
        <v>116503.69074759538</v>
      </c>
      <c r="CU13" s="651">
        <f>+entero!CU30</f>
        <v>116558.96071375538</v>
      </c>
      <c r="CV13" s="651">
        <f>+entero!CV30</f>
        <v>115985.1360440454</v>
      </c>
      <c r="CW13" s="652">
        <f>+entero!CW30</f>
        <v>118286.69789458538</v>
      </c>
      <c r="CX13" s="643">
        <f>+entero!CX30</f>
        <v>1621.5893828000262</v>
      </c>
      <c r="CY13" s="552">
        <f>+entero!CY30</f>
        <v>1.3899523203513953</v>
      </c>
      <c r="CZ13" s="227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x14ac:dyDescent="0.2">
      <c r="A14" s="3"/>
      <c r="B14" s="898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159847.41810125002</v>
      </c>
      <c r="CE14" s="642">
        <f>+entero!CE31</f>
        <v>163373.74353541003</v>
      </c>
      <c r="CF14" s="642">
        <f>+entero!CF31</f>
        <v>162722.93270303</v>
      </c>
      <c r="CG14" s="642">
        <f>+entero!CG31</f>
        <v>164574.99377840001</v>
      </c>
      <c r="CH14" s="642">
        <f>+entero!CH31</f>
        <v>167303.21830317003</v>
      </c>
      <c r="CI14" s="642">
        <f>+entero!CI31</f>
        <v>169747.82814012002</v>
      </c>
      <c r="CJ14" s="642">
        <f>+entero!CJ31</f>
        <v>171890.56567836998</v>
      </c>
      <c r="CK14" s="642">
        <f>+entero!CK31</f>
        <v>186305.19061036999</v>
      </c>
      <c r="CL14" s="642">
        <f>+entero!CL31</f>
        <v>179621.50643555002</v>
      </c>
      <c r="CM14" s="642">
        <f>+entero!CM31</f>
        <v>179315.63459114003</v>
      </c>
      <c r="CN14" s="642">
        <f>+entero!CN31</f>
        <v>179403.43863933999</v>
      </c>
      <c r="CO14" s="642">
        <f>+entero!CO31</f>
        <v>180517.02475802298</v>
      </c>
      <c r="CP14" s="642">
        <f>+entero!CP31</f>
        <v>180399.77236254292</v>
      </c>
      <c r="CQ14" s="642">
        <f>+entero!CQ31</f>
        <v>179707.04543864293</v>
      </c>
      <c r="CR14" s="642">
        <f>+entero!CR31</f>
        <v>178419.13131299295</v>
      </c>
      <c r="CS14" s="650">
        <f>+entero!CS31</f>
        <v>178369.7591928629</v>
      </c>
      <c r="CT14" s="651">
        <f>+entero!CT31</f>
        <v>178233.30507584295</v>
      </c>
      <c r="CU14" s="651">
        <f>+entero!CU31</f>
        <v>178417.79092039296</v>
      </c>
      <c r="CV14" s="651">
        <f>+entero!CV31</f>
        <v>177983.37245970295</v>
      </c>
      <c r="CW14" s="652">
        <f>+entero!CW31</f>
        <v>180346.53901862292</v>
      </c>
      <c r="CX14" s="643">
        <f>+entero!CX31</f>
        <v>1927.407705629972</v>
      </c>
      <c r="CY14" s="552">
        <f>+entero!CY31</f>
        <v>1.0802696389373256</v>
      </c>
      <c r="CZ14" s="227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x14ac:dyDescent="0.2">
      <c r="A15" s="3"/>
      <c r="B15" s="8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352"/>
      <c r="CT15" s="115"/>
      <c r="CU15" s="115"/>
      <c r="CV15" s="115"/>
      <c r="CW15" s="353"/>
      <c r="CX15" s="12"/>
      <c r="CY15" s="552"/>
      <c r="CZ15" s="227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x14ac:dyDescent="0.2">
      <c r="A16" s="3"/>
      <c r="B16" s="898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85.760026663405625</v>
      </c>
      <c r="CE16" s="653">
        <f>+entero!CE33</f>
        <v>86.291797638196911</v>
      </c>
      <c r="CF16" s="653">
        <f>+entero!CF33</f>
        <v>85.622912671998364</v>
      </c>
      <c r="CG16" s="653">
        <f>+entero!CG33</f>
        <v>86.114501579644241</v>
      </c>
      <c r="CH16" s="653">
        <f>+entero!CH33</f>
        <v>85.979616989218826</v>
      </c>
      <c r="CI16" s="653">
        <f>+entero!CI33</f>
        <v>87.072952253233737</v>
      </c>
      <c r="CJ16" s="653">
        <f>+entero!CJ33</f>
        <v>87.292332011896207</v>
      </c>
      <c r="CK16" s="653">
        <f>+entero!CK33</f>
        <v>87.774024524076296</v>
      </c>
      <c r="CL16" s="653">
        <f>+entero!CL33</f>
        <v>87.961824589070616</v>
      </c>
      <c r="CM16" s="653">
        <f>+entero!CM33</f>
        <v>87.858771125132122</v>
      </c>
      <c r="CN16" s="653">
        <f>+entero!CN33</f>
        <v>87.409716268545409</v>
      </c>
      <c r="CO16" s="653">
        <f>+entero!CO33</f>
        <v>87.521360904867933</v>
      </c>
      <c r="CP16" s="653">
        <f>+entero!CP33</f>
        <v>88.583707820809266</v>
      </c>
      <c r="CQ16" s="653">
        <f>+entero!CQ33</f>
        <v>88.455406104472488</v>
      </c>
      <c r="CR16" s="653">
        <f>+entero!CR33</f>
        <v>87.936164082086947</v>
      </c>
      <c r="CS16" s="82">
        <f>+entero!CS33</f>
        <v>88.018199478353452</v>
      </c>
      <c r="CT16" s="608">
        <f>+entero!CT33</f>
        <v>87.89211670138495</v>
      </c>
      <c r="CU16" s="608">
        <f>+entero!CU33</f>
        <v>87.929403414984833</v>
      </c>
      <c r="CV16" s="608">
        <f>+entero!CV33</f>
        <v>87.948476072810678</v>
      </c>
      <c r="CW16" s="654">
        <f>+entero!CW33</f>
        <v>88.013845723614352</v>
      </c>
      <c r="CX16" s="95"/>
      <c r="CY16" s="552"/>
      <c r="CZ16" s="227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x14ac:dyDescent="0.2">
      <c r="A17" s="3"/>
      <c r="B17" s="898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81.419929497921046</v>
      </c>
      <c r="CE17" s="653">
        <f>+entero!CE34</f>
        <v>81.923887376399819</v>
      </c>
      <c r="CF17" s="653">
        <f>+entero!CF34</f>
        <v>81.449728655897275</v>
      </c>
      <c r="CG17" s="653">
        <f>+entero!CG34</f>
        <v>81.851234972383509</v>
      </c>
      <c r="CH17" s="653">
        <f>+entero!CH34</f>
        <v>81.981501846638452</v>
      </c>
      <c r="CI17" s="653">
        <f>+entero!CI34</f>
        <v>82.825524464523809</v>
      </c>
      <c r="CJ17" s="653">
        <f>+entero!CJ34</f>
        <v>83.148498474244661</v>
      </c>
      <c r="CK17" s="653">
        <f>+entero!CK34</f>
        <v>84.3559854595171</v>
      </c>
      <c r="CL17" s="653">
        <f>+entero!CL34</f>
        <v>83.797424972338177</v>
      </c>
      <c r="CM17" s="653">
        <f>+entero!CM34</f>
        <v>83.485251078243508</v>
      </c>
      <c r="CN17" s="653">
        <f>+entero!CN34</f>
        <v>83.146108714870167</v>
      </c>
      <c r="CO17" s="653">
        <f>+entero!CO34</f>
        <v>83.27906226257889</v>
      </c>
      <c r="CP17" s="653">
        <f>+entero!CP34</f>
        <v>83.855353602541143</v>
      </c>
      <c r="CQ17" s="653">
        <f>+entero!CQ34</f>
        <v>83.710078212019795</v>
      </c>
      <c r="CR17" s="653">
        <f>+entero!CR34</f>
        <v>83.337251038677124</v>
      </c>
      <c r="CS17" s="82">
        <f>+entero!CS34</f>
        <v>83.366004419515562</v>
      </c>
      <c r="CT17" s="608">
        <f>+entero!CT34</f>
        <v>83.252074511264823</v>
      </c>
      <c r="CU17" s="608">
        <f>+entero!CU34</f>
        <v>83.248193446589752</v>
      </c>
      <c r="CV17" s="608">
        <f>+entero!CV34</f>
        <v>83.239234541474886</v>
      </c>
      <c r="CW17" s="654">
        <f>+entero!CW34</f>
        <v>83.508052215914716</v>
      </c>
      <c r="CX17" s="95"/>
      <c r="CY17" s="552"/>
      <c r="CZ17" s="227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3.5" thickBot="1" x14ac:dyDescent="0.25">
      <c r="A18" s="3"/>
      <c r="B18" s="898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84.396438324483057</v>
      </c>
      <c r="CE18" s="655">
        <f>+entero!CE35</f>
        <v>84.79873281647167</v>
      </c>
      <c r="CF18" s="655">
        <f>+entero!CF35</f>
        <v>84.625509020023841</v>
      </c>
      <c r="CG18" s="655">
        <f>+entero!CG35</f>
        <v>84.964700584848131</v>
      </c>
      <c r="CH18" s="655">
        <f>+entero!CH35</f>
        <v>85.067387163049787</v>
      </c>
      <c r="CI18" s="655">
        <f>+entero!CI35</f>
        <v>85.702308389915828</v>
      </c>
      <c r="CJ18" s="655">
        <f>+entero!CJ35</f>
        <v>85.80721297212456</v>
      </c>
      <c r="CK18" s="655">
        <f>+entero!CK35</f>
        <v>86.590798893887893</v>
      </c>
      <c r="CL18" s="655">
        <f>+entero!CL35</f>
        <v>86.36450054232337</v>
      </c>
      <c r="CM18" s="655">
        <f>+entero!CM35</f>
        <v>86.290421336663655</v>
      </c>
      <c r="CN18" s="655">
        <f>+entero!CN35</f>
        <v>86.130230170998971</v>
      </c>
      <c r="CO18" s="655">
        <f>+entero!CO35</f>
        <v>86.189939674842748</v>
      </c>
      <c r="CP18" s="655">
        <f>+entero!CP35</f>
        <v>86.574212052575234</v>
      </c>
      <c r="CQ18" s="655">
        <f>+entero!CQ35</f>
        <v>86.528951877489177</v>
      </c>
      <c r="CR18" s="655">
        <f>+entero!CR35</f>
        <v>86.348436327361327</v>
      </c>
      <c r="CS18" s="90">
        <f>+entero!CS35</f>
        <v>86.365074157623738</v>
      </c>
      <c r="CT18" s="656">
        <f>+entero!CT35</f>
        <v>86.295396859145939</v>
      </c>
      <c r="CU18" s="656">
        <f>+entero!CU35</f>
        <v>86.296847081039857</v>
      </c>
      <c r="CV18" s="656">
        <f>+entero!CV35</f>
        <v>86.25747226285992</v>
      </c>
      <c r="CW18" s="657">
        <f>+entero!CW35</f>
        <v>86.401735347796432</v>
      </c>
      <c r="CX18" s="97"/>
      <c r="CY18" s="553"/>
      <c r="CZ18" s="227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19</v>
      </c>
      <c r="CT28" s="4"/>
      <c r="CU28" s="4"/>
      <c r="CV28" s="4"/>
      <c r="CW28" s="4"/>
      <c r="CX28" s="4"/>
      <c r="CY28" s="4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55"/>
      <c r="CR30" s="217"/>
      <c r="CS30" s="4"/>
      <c r="CT30" s="4"/>
      <c r="CU30" s="4"/>
      <c r="CV30" s="4"/>
      <c r="CW30" s="4"/>
      <c r="CX30" s="4"/>
      <c r="CY30" s="4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56"/>
      <c r="CR31" s="218"/>
      <c r="CS31" s="4"/>
      <c r="CT31" s="4"/>
      <c r="CU31" s="4"/>
      <c r="CV31" s="4"/>
      <c r="CW31" s="4"/>
      <c r="CX31" s="5"/>
      <c r="CY31" s="5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4"/>
      <c r="CR32" s="216"/>
      <c r="CS32" s="5"/>
      <c r="CT32" s="5"/>
      <c r="CU32" s="5"/>
      <c r="CV32" s="5"/>
      <c r="CW32" s="5"/>
      <c r="CX32" s="5"/>
      <c r="CY32" s="5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2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1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1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1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</row>
    <row r="88" spans="1:11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1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</row>
    <row r="89" spans="1:11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1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  <c r="DJ89" s="220"/>
    </row>
    <row r="90" spans="1:11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1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  <c r="DJ90" s="220"/>
    </row>
    <row r="91" spans="1:11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1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  <c r="DJ91" s="220"/>
    </row>
    <row r="92" spans="1:11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  <c r="DJ92" s="220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</row>
    <row r="159" spans="3:10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  <c r="CY159" s="224"/>
    </row>
    <row r="160" spans="3:10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  <c r="CY160" s="224"/>
    </row>
    <row r="161" spans="3:10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  <c r="CY161" s="224"/>
    </row>
    <row r="162" spans="3:10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</row>
    <row r="163" spans="3:10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  <c r="CY163" s="224"/>
    </row>
    <row r="164" spans="3:10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  <c r="CY164" s="224"/>
    </row>
    <row r="165" spans="3:10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  <c r="CY165" s="224"/>
    </row>
    <row r="166" spans="3:10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  <c r="CY166" s="224"/>
    </row>
    <row r="167" spans="3:10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  <c r="CY167" s="224"/>
    </row>
    <row r="168" spans="3:10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  <c r="CY168" s="224"/>
    </row>
    <row r="169" spans="3:10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  <c r="CY169" s="224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S3:CW3"/>
    <mergeCell ref="CP3:CP4"/>
    <mergeCell ref="CD3:CD4"/>
    <mergeCell ref="CE3:CE4"/>
    <mergeCell ref="CR3:CR4"/>
    <mergeCell ref="CH3:CH4"/>
    <mergeCell ref="CF3:CF4"/>
    <mergeCell ref="CI3:CI4"/>
    <mergeCell ref="CJ3:CJ4"/>
    <mergeCell ref="CK3:CK4"/>
    <mergeCell ref="CL3:CL4"/>
    <mergeCell ref="CM3:CM4"/>
    <mergeCell ref="CN3:CN4"/>
    <mergeCell ref="S3:S4"/>
    <mergeCell ref="CG3:CG4"/>
    <mergeCell ref="BT3:BT4"/>
    <mergeCell ref="BU3:BU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Q3:CQ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S6:CY9 AI6:AR9 CS11:CY18 AI11:AR18 CS10: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J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R1" sqref="CR1:C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5" width="9.7109375" customWidth="1"/>
    <col min="96" max="96" width="9.7109375" style="727" customWidth="1"/>
    <col min="97" max="101" width="9.42578125" customWidth="1"/>
    <col min="102" max="102" width="8.28515625" customWidth="1"/>
    <col min="103" max="103" width="10.140625" customWidth="1"/>
    <col min="105" max="114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8.7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18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403"/>
      <c r="CR5" s="337"/>
      <c r="CS5" s="337"/>
      <c r="CT5" s="33"/>
      <c r="CU5" s="33"/>
      <c r="CV5" s="33"/>
      <c r="CW5" s="338"/>
      <c r="CX5" s="89"/>
      <c r="CY5" s="53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4629.9042237609319</v>
      </c>
      <c r="CB6" s="658">
        <f>+entero!CB37</f>
        <v>4845.3991209912529</v>
      </c>
      <c r="CC6" s="658">
        <f>+entero!CC37</f>
        <v>4682.8660918367341</v>
      </c>
      <c r="CD6" s="658">
        <f>+entero!CD37</f>
        <v>4636.9817405247804</v>
      </c>
      <c r="CE6" s="658">
        <f>+entero!CE37</f>
        <v>4470.8377565597657</v>
      </c>
      <c r="CF6" s="658">
        <f>+entero!CF37</f>
        <v>4233.3161479591818</v>
      </c>
      <c r="CG6" s="658">
        <f>+entero!CG37</f>
        <v>3911.2144883381916</v>
      </c>
      <c r="CH6" s="658">
        <f>+entero!CH37</f>
        <v>3464.7937842565589</v>
      </c>
      <c r="CI6" s="658">
        <f>+entero!CI37</f>
        <v>3160.8506501457714</v>
      </c>
      <c r="CJ6" s="658">
        <f>+entero!CJ37</f>
        <v>2891.3354606413986</v>
      </c>
      <c r="CK6" s="658">
        <f>+entero!CK37</f>
        <v>2981.7581282798828</v>
      </c>
      <c r="CL6" s="658">
        <f>+entero!CL37</f>
        <v>2781.8310262390664</v>
      </c>
      <c r="CM6" s="658">
        <f>+entero!CM37</f>
        <v>2701.9375510204072</v>
      </c>
      <c r="CN6" s="658">
        <f>+entero!CN37</f>
        <v>2852.7180320699699</v>
      </c>
      <c r="CO6" s="658">
        <f>+entero!CO37</f>
        <v>2893.2077842565586</v>
      </c>
      <c r="CP6" s="658">
        <f>+entero!CP37</f>
        <v>2870.0800145772587</v>
      </c>
      <c r="CQ6" s="658">
        <f>+entero!CQ37</f>
        <v>2813.1631195335267</v>
      </c>
      <c r="CR6" s="658">
        <f>+entero!CR37</f>
        <v>2774.9565451895032</v>
      </c>
      <c r="CS6" s="659">
        <f>+entero!CS37</f>
        <v>2774.9565451895032</v>
      </c>
      <c r="CT6" s="660">
        <f>+entero!CT37</f>
        <v>2774.9565451895032</v>
      </c>
      <c r="CU6" s="660">
        <f>+entero!CU37</f>
        <v>2774.9565451895032</v>
      </c>
      <c r="CV6" s="660">
        <f>+entero!CV37</f>
        <v>2774.9565451895032</v>
      </c>
      <c r="CW6" s="661">
        <f>+entero!CW37</f>
        <v>2774.1133819241977</v>
      </c>
      <c r="CX6" s="659">
        <f>+entero!CX37</f>
        <v>-0.84316326530552033</v>
      </c>
      <c r="CY6" s="689">
        <f>+entero!CY37</f>
        <v>-3.0384737619304492E-2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1543.1276078717206</v>
      </c>
      <c r="CD7" s="632">
        <f>+entero!CD38</f>
        <v>1551.2123527696797</v>
      </c>
      <c r="CE7" s="632">
        <f>+entero!CE38</f>
        <v>1551.6800306122452</v>
      </c>
      <c r="CF7" s="632">
        <f>+entero!CF38</f>
        <v>1536.5550692419827</v>
      </c>
      <c r="CG7" s="632">
        <f>+entero!CG38</f>
        <v>1522.6182784256564</v>
      </c>
      <c r="CH7" s="632">
        <f>+entero!CH38</f>
        <v>1520.3306647230324</v>
      </c>
      <c r="CI7" s="632">
        <f>+entero!CI38</f>
        <v>1514.5678513119537</v>
      </c>
      <c r="CJ7" s="632">
        <f>+entero!CJ38</f>
        <v>1513.5216122448983</v>
      </c>
      <c r="CK7" s="632">
        <f>+entero!CK38</f>
        <v>1512.9053586005834</v>
      </c>
      <c r="CL7" s="632">
        <f>+entero!CL38</f>
        <v>1503.075341107872</v>
      </c>
      <c r="CM7" s="632">
        <f>+entero!CM38</f>
        <v>1491.258833819242</v>
      </c>
      <c r="CN7" s="632">
        <f>+entero!CN38</f>
        <v>1488.2744460641402</v>
      </c>
      <c r="CO7" s="632">
        <f>+entero!CO38</f>
        <v>1488.2774635568514</v>
      </c>
      <c r="CP7" s="632">
        <f>+entero!CP38</f>
        <v>1487.0657288629739</v>
      </c>
      <c r="CQ7" s="632">
        <f>+entero!CQ38</f>
        <v>1481.4833819241985</v>
      </c>
      <c r="CR7" s="632">
        <f>+entero!CR38</f>
        <v>1477.2811807580176</v>
      </c>
      <c r="CS7" s="643">
        <f>+entero!CS38</f>
        <v>1477.2811807580176</v>
      </c>
      <c r="CT7" s="644">
        <f>+entero!CT38</f>
        <v>1477.2811807580176</v>
      </c>
      <c r="CU7" s="644">
        <f>+entero!CU38</f>
        <v>1477.2811807580176</v>
      </c>
      <c r="CV7" s="644">
        <f>+entero!CV38</f>
        <v>1477.2811807580176</v>
      </c>
      <c r="CW7" s="645">
        <f>+entero!CW38</f>
        <v>1477.3063848396503</v>
      </c>
      <c r="CX7" s="643">
        <f>+entero!CX38</f>
        <v>2.5204081632637099E-2</v>
      </c>
      <c r="CY7" s="690">
        <f>+entero!CY38</f>
        <v>1.706112685995187E-3</v>
      </c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3.5" x14ac:dyDescent="0.2">
      <c r="A8" s="3"/>
      <c r="B8" s="46"/>
      <c r="C8" s="17"/>
      <c r="D8" s="21" t="s">
        <v>161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10585.855390000004</v>
      </c>
      <c r="CD8" s="632">
        <f>+entero!CD39</f>
        <v>10641.316740000004</v>
      </c>
      <c r="CE8" s="632">
        <f>+entero!CE39</f>
        <v>10644.525010000003</v>
      </c>
      <c r="CF8" s="632">
        <f>+entero!CF39</f>
        <v>10540.767775000002</v>
      </c>
      <c r="CG8" s="632">
        <f>+entero!CG39</f>
        <v>10445.161390000003</v>
      </c>
      <c r="CH8" s="632">
        <f>+entero!CH39</f>
        <v>10429.468360000003</v>
      </c>
      <c r="CI8" s="632">
        <f>+entero!CI39</f>
        <v>10389.935460000002</v>
      </c>
      <c r="CJ8" s="632">
        <f>+entero!CJ39</f>
        <v>10382.758260000002</v>
      </c>
      <c r="CK8" s="632">
        <f>+entero!CK39</f>
        <v>10378.530760000003</v>
      </c>
      <c r="CL8" s="632">
        <f>+entero!CL39</f>
        <v>10311.096840000002</v>
      </c>
      <c r="CM8" s="632">
        <f>+entero!CM39</f>
        <v>10230.035600000001</v>
      </c>
      <c r="CN8" s="632">
        <f>+entero!CN39</f>
        <v>10209.562700000002</v>
      </c>
      <c r="CO8" s="632">
        <f>+entero!CO39</f>
        <v>10209.583400000001</v>
      </c>
      <c r="CP8" s="632">
        <f>+entero!CP39</f>
        <v>10201.270900000001</v>
      </c>
      <c r="CQ8" s="632">
        <f>+entero!CQ39</f>
        <v>10162.976000000002</v>
      </c>
      <c r="CR8" s="632">
        <f>+entero!CR39</f>
        <v>10134.148900000002</v>
      </c>
      <c r="CS8" s="643">
        <f>+entero!CS39</f>
        <v>10134.148900000002</v>
      </c>
      <c r="CT8" s="644">
        <f>+entero!CT39</f>
        <v>10134.148900000002</v>
      </c>
      <c r="CU8" s="644">
        <f>+entero!CU39</f>
        <v>10134.148900000002</v>
      </c>
      <c r="CV8" s="644">
        <f>+entero!CV39</f>
        <v>10134.148900000002</v>
      </c>
      <c r="CW8" s="645">
        <f>+entero!CW39</f>
        <v>10134.321800000002</v>
      </c>
      <c r="CX8" s="643">
        <f>+entero!CX39</f>
        <v>0.17289999999957217</v>
      </c>
      <c r="CY8" s="690">
        <f>+entero!CY39</f>
        <v>1.706112685995187E-3</v>
      </c>
      <c r="CZ8" s="3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3.5" x14ac:dyDescent="0.2">
      <c r="A9" s="3"/>
      <c r="B9" s="46"/>
      <c r="C9" s="17"/>
      <c r="D9" s="21" t="s">
        <v>162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0</v>
      </c>
      <c r="CB9" s="632">
        <f>+entero!CB40</f>
        <v>0</v>
      </c>
      <c r="CC9" s="632">
        <f>+entero!CC40</f>
        <v>0</v>
      </c>
      <c r="CD9" s="632">
        <f>+entero!CD40</f>
        <v>0</v>
      </c>
      <c r="CE9" s="632">
        <f>+entero!CE40</f>
        <v>0</v>
      </c>
      <c r="CF9" s="632">
        <f>+entero!CF40</f>
        <v>0</v>
      </c>
      <c r="CG9" s="632">
        <f>+entero!CG40</f>
        <v>0</v>
      </c>
      <c r="CH9" s="632">
        <f>+entero!CH40</f>
        <v>0</v>
      </c>
      <c r="CI9" s="632">
        <f>+entero!CI40</f>
        <v>0</v>
      </c>
      <c r="CJ9" s="632">
        <f>+entero!CJ40</f>
        <v>0</v>
      </c>
      <c r="CK9" s="632">
        <f>+entero!CK40</f>
        <v>0</v>
      </c>
      <c r="CL9" s="632">
        <f>+entero!CL40</f>
        <v>0</v>
      </c>
      <c r="CM9" s="632">
        <f>+entero!CM40</f>
        <v>0</v>
      </c>
      <c r="CN9" s="632">
        <f>+entero!CN40</f>
        <v>0</v>
      </c>
      <c r="CO9" s="632">
        <f>+entero!CO40</f>
        <v>0</v>
      </c>
      <c r="CP9" s="632">
        <f>+entero!CP40</f>
        <v>0</v>
      </c>
      <c r="CQ9" s="632">
        <f>+entero!CQ40</f>
        <v>0</v>
      </c>
      <c r="CR9" s="632">
        <f>+entero!CR40</f>
        <v>0</v>
      </c>
      <c r="CS9" s="643">
        <f>+entero!CS40</f>
        <v>0</v>
      </c>
      <c r="CT9" s="644">
        <f>+entero!CT40</f>
        <v>0</v>
      </c>
      <c r="CU9" s="644">
        <f>+entero!CU40</f>
        <v>0</v>
      </c>
      <c r="CV9" s="644">
        <f>+entero!CV40</f>
        <v>0</v>
      </c>
      <c r="CW9" s="645">
        <f>+entero!CW40</f>
        <v>0</v>
      </c>
      <c r="CX9" s="643">
        <f>+entero!CX40</f>
        <v>0</v>
      </c>
      <c r="CY9" s="690">
        <f>+entero!CY40</f>
        <v>0</v>
      </c>
      <c r="CZ9" s="3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3117.5609329446052</v>
      </c>
      <c r="CB10" s="632">
        <f>+entero!CB41</f>
        <v>3305.970408163264</v>
      </c>
      <c r="CC10" s="632">
        <f>+entero!CC41</f>
        <v>3139.7384839650135</v>
      </c>
      <c r="CD10" s="632">
        <f>+entero!CD41</f>
        <v>3085.7693877551005</v>
      </c>
      <c r="CE10" s="632">
        <f>+entero!CE41</f>
        <v>2919.1577259475202</v>
      </c>
      <c r="CF10" s="632">
        <f>+entero!CF41</f>
        <v>2696.7610787171993</v>
      </c>
      <c r="CG10" s="632">
        <f>+entero!CG41</f>
        <v>2388.596209912535</v>
      </c>
      <c r="CH10" s="632">
        <f>+entero!CH41</f>
        <v>1944.4631195335264</v>
      </c>
      <c r="CI10" s="632">
        <f>+entero!CI41</f>
        <v>1646.2827988338179</v>
      </c>
      <c r="CJ10" s="632">
        <f>+entero!CJ41</f>
        <v>1377.8138483965004</v>
      </c>
      <c r="CK10" s="632">
        <f>+entero!CK41</f>
        <v>1468.8527696792994</v>
      </c>
      <c r="CL10" s="632">
        <f>+entero!CL41</f>
        <v>1278.7556851311945</v>
      </c>
      <c r="CM10" s="632">
        <f>+entero!CM41</f>
        <v>1210.6787172011652</v>
      </c>
      <c r="CN10" s="632">
        <f>+entero!CN41</f>
        <v>1364.44358600583</v>
      </c>
      <c r="CO10" s="632">
        <f>+entero!CO41</f>
        <v>1404.9303206997074</v>
      </c>
      <c r="CP10" s="632">
        <f>+entero!CP41</f>
        <v>1383.0142857142848</v>
      </c>
      <c r="CQ10" s="632">
        <f>+entero!CQ41</f>
        <v>1331.6797376093284</v>
      </c>
      <c r="CR10" s="632">
        <f>+entero!CR41</f>
        <v>1297.6753644314858</v>
      </c>
      <c r="CS10" s="643">
        <f>+entero!CS41</f>
        <v>1297.6753644314858</v>
      </c>
      <c r="CT10" s="644">
        <f>+entero!CT41</f>
        <v>1297.6753644314858</v>
      </c>
      <c r="CU10" s="644">
        <f>+entero!CU41</f>
        <v>1297.6753644314858</v>
      </c>
      <c r="CV10" s="644">
        <f>+entero!CV41</f>
        <v>1297.6753644314858</v>
      </c>
      <c r="CW10" s="645">
        <f>+entero!CW41</f>
        <v>1296.8069970845472</v>
      </c>
      <c r="CX10" s="643">
        <f>+entero!CX41</f>
        <v>-0.86836734693861217</v>
      </c>
      <c r="CY10" s="690">
        <f>+entero!CY41</f>
        <v>-6.6917148212874977E-2</v>
      </c>
      <c r="CZ10" s="3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x14ac:dyDescent="0.2">
      <c r="A11" s="3"/>
      <c r="B11" s="46"/>
      <c r="C11" s="17"/>
      <c r="D11" s="21" t="s">
        <v>169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21386.467999999993</v>
      </c>
      <c r="CB11" s="632">
        <f>+entero!CB42</f>
        <v>22678.956999999991</v>
      </c>
      <c r="CC11" s="632">
        <f>+entero!CC42</f>
        <v>21538.605999999992</v>
      </c>
      <c r="CD11" s="632">
        <f>+entero!CD42</f>
        <v>21168.37799999999</v>
      </c>
      <c r="CE11" s="632">
        <f>+entero!CE42</f>
        <v>20025.421999999991</v>
      </c>
      <c r="CF11" s="632">
        <f>+entero!CF42</f>
        <v>18499.780999999988</v>
      </c>
      <c r="CG11" s="632">
        <f>+entero!CG42</f>
        <v>16385.76999999999</v>
      </c>
      <c r="CH11" s="632">
        <f>+entero!CH42</f>
        <v>13339.016999999993</v>
      </c>
      <c r="CI11" s="632">
        <f>+entero!CI42</f>
        <v>11293.499999999991</v>
      </c>
      <c r="CJ11" s="632">
        <f>+entero!CJ42</f>
        <v>9451.8029999999926</v>
      </c>
      <c r="CK11" s="632">
        <f>+entero!CK42</f>
        <v>10076.329999999994</v>
      </c>
      <c r="CL11" s="632">
        <f>+entero!CL42</f>
        <v>8772.2639999999938</v>
      </c>
      <c r="CM11" s="632">
        <f>+entero!CM42</f>
        <v>8305.2559999999939</v>
      </c>
      <c r="CN11" s="632">
        <f>+entero!CN42</f>
        <v>9360.0829999999933</v>
      </c>
      <c r="CO11" s="632">
        <f>+entero!CO42</f>
        <v>9637.8219999999928</v>
      </c>
      <c r="CP11" s="632">
        <f>+entero!CP42</f>
        <v>9487.4779999999937</v>
      </c>
      <c r="CQ11" s="632">
        <f>+entero!CQ42</f>
        <v>9135.322999999993</v>
      </c>
      <c r="CR11" s="632">
        <f>+entero!CR42</f>
        <v>8902.0529999999926</v>
      </c>
      <c r="CS11" s="643">
        <f>+entero!CS42</f>
        <v>8902.0529999999926</v>
      </c>
      <c r="CT11" s="644">
        <f>+entero!CT42</f>
        <v>8902.0529999999926</v>
      </c>
      <c r="CU11" s="644">
        <f>+entero!CU42</f>
        <v>8902.0529999999926</v>
      </c>
      <c r="CV11" s="644">
        <f>+entero!CV42</f>
        <v>8902.0529999999926</v>
      </c>
      <c r="CW11" s="645">
        <f>+entero!CW42</f>
        <v>8896.0959999999941</v>
      </c>
      <c r="CX11" s="643">
        <f>+entero!CX42</f>
        <v>-5.9569999999985157</v>
      </c>
      <c r="CY11" s="690">
        <f>+entero!CY42</f>
        <v>-6.6917148212874977E-2</v>
      </c>
      <c r="CZ11" s="3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32">
        <f>+entero!CE44</f>
        <v>0</v>
      </c>
      <c r="CF12" s="632">
        <f>+entero!CF44</f>
        <v>0</v>
      </c>
      <c r="CG12" s="632">
        <f>+entero!CG44</f>
        <v>0</v>
      </c>
      <c r="CH12" s="632">
        <f>+entero!CH44</f>
        <v>0</v>
      </c>
      <c r="CI12" s="632">
        <f>+entero!CI44</f>
        <v>0</v>
      </c>
      <c r="CJ12" s="632">
        <f>+entero!CJ44</f>
        <v>0</v>
      </c>
      <c r="CK12" s="632">
        <f>+entero!CK44</f>
        <v>0</v>
      </c>
      <c r="CL12" s="632">
        <f>+entero!CL44</f>
        <v>0</v>
      </c>
      <c r="CM12" s="632">
        <f>+entero!CM44</f>
        <v>0</v>
      </c>
      <c r="CN12" s="632">
        <f>+entero!CN44</f>
        <v>0</v>
      </c>
      <c r="CO12" s="632">
        <f>+entero!CO44</f>
        <v>0</v>
      </c>
      <c r="CP12" s="632">
        <f>+entero!CP44</f>
        <v>0</v>
      </c>
      <c r="CQ12" s="632">
        <f>+entero!CQ44</f>
        <v>0</v>
      </c>
      <c r="CR12" s="632">
        <f>+entero!CR44</f>
        <v>0</v>
      </c>
      <c r="CS12" s="643">
        <f>+entero!CS44</f>
        <v>0</v>
      </c>
      <c r="CT12" s="644">
        <f>+entero!CT44</f>
        <v>0</v>
      </c>
      <c r="CU12" s="644">
        <f>+entero!CU44</f>
        <v>0</v>
      </c>
      <c r="CV12" s="644">
        <f>+entero!CV44</f>
        <v>0</v>
      </c>
      <c r="CW12" s="645">
        <f>+entero!CW44</f>
        <v>0</v>
      </c>
      <c r="CX12" s="643">
        <f>+entero!CX44</f>
        <v>0</v>
      </c>
      <c r="CY12" s="690">
        <f>+entero!CY44</f>
        <v>0</v>
      </c>
      <c r="CZ12" s="3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57">
        <f>+entero!CQ45</f>
        <v>0.12830903790087464</v>
      </c>
      <c r="CR13" s="57">
        <f>+entero!CR45</f>
        <v>0.46644314868804665</v>
      </c>
      <c r="CS13" s="12">
        <f>+entero!CS45</f>
        <v>0.46644314868804665</v>
      </c>
      <c r="CT13" s="9">
        <f>+entero!CT45</f>
        <v>0.26644314868804664</v>
      </c>
      <c r="CU13" s="9">
        <f>+entero!CU45</f>
        <v>0.15</v>
      </c>
      <c r="CV13" s="9">
        <f>+entero!CV45</f>
        <v>0.18915451895043733</v>
      </c>
      <c r="CW13" s="348">
        <f>+entero!CW45</f>
        <v>17.827638483965014</v>
      </c>
      <c r="CX13" s="687">
        <f>+entero!CX45</f>
        <v>17.361195335276967</v>
      </c>
      <c r="CY13" s="690">
        <f>+entero!CY45</f>
        <v>3722.0388774298394</v>
      </c>
      <c r="CZ13" s="3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57">
        <f>+entero!CQ46</f>
        <v>0.12830903790087464</v>
      </c>
      <c r="CR14" s="57">
        <f>+entero!CR46</f>
        <v>0.46644314868804665</v>
      </c>
      <c r="CS14" s="12">
        <f>+entero!CS46</f>
        <v>0.46644314868804665</v>
      </c>
      <c r="CT14" s="9">
        <f>+entero!CT46</f>
        <v>0.26644314868804664</v>
      </c>
      <c r="CU14" s="9">
        <f>+entero!CU46</f>
        <v>0.15</v>
      </c>
      <c r="CV14" s="9">
        <f>+entero!CV46</f>
        <v>0.18915451895043733</v>
      </c>
      <c r="CW14" s="348">
        <f>+entero!CW46</f>
        <v>17.827638483965014</v>
      </c>
      <c r="CX14" s="687">
        <f>+entero!CX46</f>
        <v>17.361195335276967</v>
      </c>
      <c r="CY14" s="690">
        <f>+entero!CY46</f>
        <v>3722.0388774298394</v>
      </c>
      <c r="CZ14" s="3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57">
        <f>+entero!CQ47</f>
        <v>0.4</v>
      </c>
      <c r="CR15" s="57">
        <f>+entero!CR47</f>
        <v>0.25</v>
      </c>
      <c r="CS15" s="12">
        <f>+entero!CS47</f>
        <v>0.25</v>
      </c>
      <c r="CT15" s="9">
        <f>+entero!CT47</f>
        <v>0.25</v>
      </c>
      <c r="CU15" s="9">
        <f>+entero!CU47</f>
        <v>0</v>
      </c>
      <c r="CV15" s="9">
        <f>+entero!CV47</f>
        <v>0.2</v>
      </c>
      <c r="CW15" s="348">
        <f>+entero!CW47</f>
        <v>121.2</v>
      </c>
      <c r="CX15" s="687">
        <f>+entero!CX47</f>
        <v>120.95</v>
      </c>
      <c r="CY15" s="732">
        <f>+entero!CY47</f>
        <v>0</v>
      </c>
      <c r="CZ15" s="3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57">
        <f>+entero!CQ48</f>
        <v>7.0000000000000007E-2</v>
      </c>
      <c r="CR16" s="57">
        <f>+entero!CR48</f>
        <v>0.43</v>
      </c>
      <c r="CS16" s="12">
        <f>+entero!CS48</f>
        <v>0.43</v>
      </c>
      <c r="CT16" s="9">
        <f>+entero!CT48</f>
        <v>0.23</v>
      </c>
      <c r="CU16" s="9">
        <f>+entero!CU48</f>
        <v>0.15</v>
      </c>
      <c r="CV16" s="9">
        <f>+entero!CV48</f>
        <v>0.16</v>
      </c>
      <c r="CW16" s="348">
        <f>+entero!CW48</f>
        <v>0.16</v>
      </c>
      <c r="CX16" s="687">
        <f>+entero!CX48</f>
        <v>-0.27</v>
      </c>
      <c r="CY16" s="690">
        <f>+entero!CY48</f>
        <v>-62.790697674418603</v>
      </c>
      <c r="CZ16" s="3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57">
        <f>+entero!CR49</f>
        <v>0</v>
      </c>
      <c r="CS17" s="12">
        <f>+entero!CS49</f>
        <v>0</v>
      </c>
      <c r="CT17" s="9">
        <f>+entero!CT49</f>
        <v>0</v>
      </c>
      <c r="CU17" s="9">
        <f>+entero!CU49</f>
        <v>0</v>
      </c>
      <c r="CV17" s="9">
        <f>+entero!CV49</f>
        <v>0</v>
      </c>
      <c r="CW17" s="348">
        <f>+entero!CW49</f>
        <v>0</v>
      </c>
      <c r="CX17" s="687">
        <f>+entero!CX49</f>
        <v>0</v>
      </c>
      <c r="CY17" s="732" t="e">
        <f>+entero!CY49</f>
        <v>#DIV/0!</v>
      </c>
      <c r="CZ17" s="3" t="s">
        <v>3</v>
      </c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57">
        <f>+entero!CR50</f>
        <v>0</v>
      </c>
      <c r="CS18" s="12">
        <f>+entero!CS50</f>
        <v>0</v>
      </c>
      <c r="CT18" s="9">
        <f>+entero!CT50</f>
        <v>0</v>
      </c>
      <c r="CU18" s="9">
        <f>+entero!CU50</f>
        <v>0</v>
      </c>
      <c r="CV18" s="9">
        <f>+entero!CV50</f>
        <v>0</v>
      </c>
      <c r="CW18" s="348">
        <f>+entero!CW50</f>
        <v>0</v>
      </c>
      <c r="CX18" s="687">
        <f>+entero!CX50</f>
        <v>0</v>
      </c>
      <c r="CY18" s="732" t="e">
        <f>+entero!CY50</f>
        <v>#DIV/0!</v>
      </c>
      <c r="CZ18" s="3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58">
        <f>+entero!CR51</f>
        <v>0</v>
      </c>
      <c r="CS19" s="30">
        <f>+entero!CS51</f>
        <v>0</v>
      </c>
      <c r="CT19" s="50">
        <f>+entero!CT51</f>
        <v>0</v>
      </c>
      <c r="CU19" s="50">
        <f>+entero!CU51</f>
        <v>0</v>
      </c>
      <c r="CV19" s="50">
        <f>+entero!CV51</f>
        <v>0</v>
      </c>
      <c r="CW19" s="349">
        <f>+entero!CW51</f>
        <v>0</v>
      </c>
      <c r="CX19" s="688">
        <f>+entero!CX51</f>
        <v>0</v>
      </c>
      <c r="CY19" s="733" t="e">
        <f>+entero!CY51</f>
        <v>#DIV/0!</v>
      </c>
      <c r="CZ19" s="3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770"/>
      <c r="CS20" s="4"/>
      <c r="CT20" s="4"/>
      <c r="CU20" s="4"/>
      <c r="CV20" s="4"/>
      <c r="CW20" s="4"/>
      <c r="CX20" s="4"/>
      <c r="CY20" s="691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4.25" customHeight="1" x14ac:dyDescent="0.25">
      <c r="C21" s="72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770"/>
      <c r="CS21" s="4"/>
      <c r="CT21" s="4"/>
      <c r="CU21" s="4"/>
      <c r="CV21" s="4"/>
      <c r="CW21" s="4"/>
      <c r="CX21" s="4"/>
      <c r="CY21" s="691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1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1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1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1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1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1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1:11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1:11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1:11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1:11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1:11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1:11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1:11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  <mergeCell ref="CF3:CF4"/>
    <mergeCell ref="CE3:CE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X3:CY3"/>
    <mergeCell ref="CQ3:CQ4"/>
    <mergeCell ref="CS3:CW3"/>
    <mergeCell ref="CO3:CO4"/>
    <mergeCell ref="CP3:CP4"/>
    <mergeCell ref="CR3:CR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S6:CY14 Z6:AR19 AS7:AT19 CS19:CW19 CS16:CY16 CS15:CX15 CS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K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5" width="9.7109375" customWidth="1"/>
    <col min="96" max="96" width="9.7109375" style="727" customWidth="1"/>
    <col min="97" max="101" width="9.5703125" customWidth="1"/>
    <col min="102" max="102" width="9" customWidth="1"/>
    <col min="103" max="103" width="10" customWidth="1"/>
    <col min="105" max="115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4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404"/>
      <c r="CR5" s="75"/>
      <c r="CS5" s="344"/>
      <c r="CT5" s="52"/>
      <c r="CU5" s="52"/>
      <c r="CV5" s="52"/>
      <c r="CW5" s="345"/>
      <c r="CX5" s="89"/>
      <c r="CY5" s="53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t="14.25" x14ac:dyDescent="0.2">
      <c r="A6" s="3"/>
      <c r="B6" s="11"/>
      <c r="C6" s="26"/>
      <c r="D6" s="507" t="s">
        <v>211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18198.700608602041</v>
      </c>
      <c r="BW6" s="504">
        <f>+entero!BW53</f>
        <v>18587.771018316329</v>
      </c>
      <c r="BX6" s="504">
        <f>+entero!BX53</f>
        <v>18949.493817037903</v>
      </c>
      <c r="BY6" s="504">
        <f>+entero!BY53</f>
        <v>19982.541551956259</v>
      </c>
      <c r="BZ6" s="504">
        <f>+entero!BZ53</f>
        <v>19749.907044244897</v>
      </c>
      <c r="CA6" s="504">
        <f>+entero!CA53</f>
        <v>20043.864163026243</v>
      </c>
      <c r="CB6" s="504">
        <f>+entero!CB53</f>
        <v>20263.696798135566</v>
      </c>
      <c r="CC6" s="504">
        <f>+entero!CC53</f>
        <v>20342.698932463558</v>
      </c>
      <c r="CD6" s="504">
        <f>+entero!CD53</f>
        <v>20747.519806153065</v>
      </c>
      <c r="CE6" s="504">
        <f>+entero!CE53</f>
        <v>21012.929194838194</v>
      </c>
      <c r="CF6" s="504">
        <f>+entero!CF53</f>
        <v>20996.880696489799</v>
      </c>
      <c r="CG6" s="504">
        <f>+entero!CG53</f>
        <v>21003.814097438775</v>
      </c>
      <c r="CH6" s="504">
        <f>+entero!CH53</f>
        <v>21205.187558004374</v>
      </c>
      <c r="CI6" s="504">
        <f>+entero!CI53</f>
        <v>21357.795439855683</v>
      </c>
      <c r="CJ6" s="504">
        <f>+entero!CJ53</f>
        <v>21528.719927862974</v>
      </c>
      <c r="CK6" s="504">
        <f>+entero!CK53</f>
        <v>23134.634234103498</v>
      </c>
      <c r="CL6" s="504">
        <f>+entero!CL53</f>
        <v>22417.362263173472</v>
      </c>
      <c r="CM6" s="504">
        <f>+entero!CM53</f>
        <v>22392.224273766762</v>
      </c>
      <c r="CN6" s="504">
        <f>+entero!CN53</f>
        <v>22487.287757099122</v>
      </c>
      <c r="CO6" s="504">
        <f>+entero!CO53</f>
        <v>22673.796653506262</v>
      </c>
      <c r="CP6" s="504">
        <f>+entero!CP53</f>
        <v>22553.76040515057</v>
      </c>
      <c r="CQ6" s="504">
        <f>+entero!CQ53</f>
        <v>22466.196488093719</v>
      </c>
      <c r="CR6" s="504">
        <f>+entero!CR53</f>
        <v>22328.8776379013</v>
      </c>
      <c r="CS6" s="662">
        <f>+entero!CS53</f>
        <v>22315.698258659311</v>
      </c>
      <c r="CT6" s="663">
        <f>+entero!CT53</f>
        <v>22308.194058520839</v>
      </c>
      <c r="CU6" s="663">
        <f>+entero!CU53</f>
        <v>22350.835833379439</v>
      </c>
      <c r="CV6" s="663">
        <f>+entero!CV53</f>
        <v>22293.837576383801</v>
      </c>
      <c r="CW6" s="664">
        <f>+entero!CW53</f>
        <v>22627.678599506256</v>
      </c>
      <c r="CX6" s="662">
        <f>+entero!CX53</f>
        <v>298.80096160495668</v>
      </c>
      <c r="CY6" s="554">
        <f>+entero!CY53</f>
        <v>1.3381817324206624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ht="13.5" x14ac:dyDescent="0.2">
      <c r="A7" s="3"/>
      <c r="B7" s="11"/>
      <c r="C7" s="26"/>
      <c r="D7" s="502" t="s">
        <v>216</v>
      </c>
      <c r="E7" s="693">
        <f>+entero!E54</f>
        <v>51.727152070935503</v>
      </c>
      <c r="F7" s="693">
        <f>+entero!F54</f>
        <v>51.133659524873487</v>
      </c>
      <c r="G7" s="693">
        <f>+entero!G54</f>
        <v>50.612696094026511</v>
      </c>
      <c r="H7" s="693">
        <f>+entero!H54</f>
        <v>49.611305595307712</v>
      </c>
      <c r="I7" s="693">
        <f>+entero!I54</f>
        <v>48.916552660337778</v>
      </c>
      <c r="J7" s="693">
        <f>+entero!J54</f>
        <v>47.411505283843887</v>
      </c>
      <c r="K7" s="693">
        <f>+entero!K54</f>
        <v>48.232964993599921</v>
      </c>
      <c r="L7" s="693">
        <f>+entero!L54</f>
        <v>48.262101736828008</v>
      </c>
      <c r="M7" s="693">
        <f>+entero!M54</f>
        <v>47.316358988207192</v>
      </c>
      <c r="N7" s="693">
        <f>+entero!N54</f>
        <v>48.25530152386002</v>
      </c>
      <c r="O7" s="693">
        <f>+entero!O54</f>
        <v>49.012342617898149</v>
      </c>
      <c r="P7" s="693">
        <f>+entero!P54</f>
        <v>49.813842218581513</v>
      </c>
      <c r="Q7" s="693">
        <f>+entero!Q54</f>
        <v>50.969723080935779</v>
      </c>
      <c r="R7" s="693">
        <f>+entero!R54</f>
        <v>0</v>
      </c>
      <c r="S7" s="693">
        <f>+entero!S54</f>
        <v>0</v>
      </c>
      <c r="T7" s="693">
        <f>+entero!T54</f>
        <v>0</v>
      </c>
      <c r="U7" s="693">
        <f>+entero!U54</f>
        <v>0</v>
      </c>
      <c r="V7" s="693">
        <f>+entero!V54</f>
        <v>0</v>
      </c>
      <c r="W7" s="693">
        <f>+entero!W54</f>
        <v>0</v>
      </c>
      <c r="X7" s="693">
        <f>+entero!X54</f>
        <v>0</v>
      </c>
      <c r="Y7" s="693">
        <f>+entero!Y54</f>
        <v>0</v>
      </c>
      <c r="Z7" s="693">
        <f>+entero!Z54</f>
        <v>0</v>
      </c>
      <c r="AA7" s="693">
        <f>+entero!AA54</f>
        <v>0</v>
      </c>
      <c r="AB7" s="693">
        <f>+entero!AB54</f>
        <v>0</v>
      </c>
      <c r="AC7" s="693">
        <f>+entero!AC54</f>
        <v>58.145068410508749</v>
      </c>
      <c r="AD7" s="693">
        <f>+entero!AD54</f>
        <v>58.365569329977504</v>
      </c>
      <c r="AE7" s="693">
        <f>+entero!AE54</f>
        <v>58.807248180688333</v>
      </c>
      <c r="AF7" s="693">
        <f>+entero!AF54</f>
        <v>59.558198630217021</v>
      </c>
      <c r="AG7" s="693">
        <f>+entero!AG54</f>
        <v>59.085732785894209</v>
      </c>
      <c r="AH7" s="693">
        <f>+entero!AH54</f>
        <v>59.3598739312135</v>
      </c>
      <c r="AI7" s="693">
        <f>+entero!AI54</f>
        <v>60.578190432634884</v>
      </c>
      <c r="AJ7" s="693">
        <f>+entero!AJ54</f>
        <v>60.504108737334086</v>
      </c>
      <c r="AK7" s="693">
        <f>+entero!AK54</f>
        <v>62.005837772806949</v>
      </c>
      <c r="AL7" s="693">
        <f>+entero!AL54</f>
        <v>63.133984676621566</v>
      </c>
      <c r="AM7" s="693">
        <f>+entero!AM54</f>
        <v>63.45015851799446</v>
      </c>
      <c r="AN7" s="693">
        <f>+entero!AN54</f>
        <v>64.625068167142288</v>
      </c>
      <c r="AO7" s="693">
        <f>+entero!AO54</f>
        <v>65.736999268964922</v>
      </c>
      <c r="AP7" s="693">
        <f>+entero!AP54</f>
        <v>66.140406184457731</v>
      </c>
      <c r="AQ7" s="693">
        <f>+entero!AQ54</f>
        <v>66.727961165597506</v>
      </c>
      <c r="AR7" s="693">
        <f>+entero!AR54</f>
        <v>67.480303731025231</v>
      </c>
      <c r="AS7" s="693">
        <f>+entero!AS54</f>
        <v>67.384912755293641</v>
      </c>
      <c r="AT7" s="693">
        <f>+entero!AT54</f>
        <v>68.391859628769907</v>
      </c>
      <c r="AU7" s="693">
        <f>+entero!AU54</f>
        <v>69.360597153899874</v>
      </c>
      <c r="AV7" s="693">
        <f>+entero!AV54</f>
        <v>69.982818834754497</v>
      </c>
      <c r="AW7" s="693">
        <f>+entero!AW54</f>
        <v>70.516102973323385</v>
      </c>
      <c r="AX7" s="693">
        <f>+entero!AX54</f>
        <v>70.848767160945513</v>
      </c>
      <c r="AY7" s="693">
        <f>+entero!AY54</f>
        <v>70.933489308554158</v>
      </c>
      <c r="AZ7" s="693">
        <f>+entero!AZ54</f>
        <v>71.480889610536238</v>
      </c>
      <c r="BA7" s="693">
        <f>+entero!BA54</f>
        <v>72.718015380159841</v>
      </c>
      <c r="BB7" s="693">
        <f>+entero!BB54</f>
        <v>72.410804568011002</v>
      </c>
      <c r="BC7" s="693">
        <f>+entero!BC54</f>
        <v>72.782479911099145</v>
      </c>
      <c r="BD7" s="693">
        <f>+entero!BD54</f>
        <v>73.1903283469114</v>
      </c>
      <c r="BE7" s="693">
        <f>+entero!BE54</f>
        <v>73.12073202570221</v>
      </c>
      <c r="BF7" s="693">
        <f>+entero!BF54</f>
        <v>73.808207497036719</v>
      </c>
      <c r="BG7" s="693">
        <f>+entero!BG54</f>
        <v>74.920466547110948</v>
      </c>
      <c r="BH7" s="693">
        <f>+entero!BH54</f>
        <v>75.482891157535818</v>
      </c>
      <c r="BI7" s="693">
        <f>+entero!BI54</f>
        <v>76.463588400680123</v>
      </c>
      <c r="BJ7" s="693">
        <f>+entero!BJ54</f>
        <v>76.373049337756044</v>
      </c>
      <c r="BK7" s="693">
        <f>+entero!BK54</f>
        <v>76.728157816989608</v>
      </c>
      <c r="BL7" s="693">
        <f>+entero!BL54</f>
        <v>77.434907464096554</v>
      </c>
      <c r="BM7" s="693">
        <f>+entero!BM54</f>
        <v>78.898152631609079</v>
      </c>
      <c r="BN7" s="693">
        <f>+entero!BN54</f>
        <v>79.074503336060289</v>
      </c>
      <c r="BO7" s="693">
        <f>+entero!BO54</f>
        <v>79.181617321576297</v>
      </c>
      <c r="BP7" s="693">
        <f>+entero!BP54</f>
        <v>79.092362337921713</v>
      </c>
      <c r="BQ7" s="693">
        <f>+entero!BQ54</f>
        <v>79.396558658773813</v>
      </c>
      <c r="BR7" s="693">
        <f>+entero!BR54</f>
        <v>79.238303983454756</v>
      </c>
      <c r="BS7" s="693">
        <f>+entero!BS54</f>
        <v>79.633614683688165</v>
      </c>
      <c r="BT7" s="693">
        <f>+entero!BT54</f>
        <v>80.01258371889692</v>
      </c>
      <c r="BU7" s="693">
        <f>+entero!BU54</f>
        <v>80.599010913293355</v>
      </c>
      <c r="BV7" s="693">
        <f>+entero!BV54</f>
        <v>81.378263668595679</v>
      </c>
      <c r="BW7" s="693">
        <f>+entero!BW54</f>
        <v>81.687768714648044</v>
      </c>
      <c r="BX7" s="693">
        <f>+entero!BX54</f>
        <v>82.026441293331359</v>
      </c>
      <c r="BY7" s="693">
        <f>+entero!BY54</f>
        <v>82.616982937023636</v>
      </c>
      <c r="BZ7" s="693">
        <f>+entero!BZ54</f>
        <v>82.456661356542313</v>
      </c>
      <c r="CA7" s="693">
        <f>+entero!CA54</f>
        <v>82.415091038418879</v>
      </c>
      <c r="CB7" s="693">
        <f>+entero!CB54</f>
        <v>82.331898666147609</v>
      </c>
      <c r="CC7" s="693">
        <f>+entero!CC54</f>
        <v>82.276099841935775</v>
      </c>
      <c r="CD7" s="693">
        <f>+entero!CD54</f>
        <v>82.281523583069401</v>
      </c>
      <c r="CE7" s="693">
        <f>+entero!CE54</f>
        <v>82.464204991421497</v>
      </c>
      <c r="CF7" s="693">
        <f>+entero!CF54</f>
        <v>82.557040296329959</v>
      </c>
      <c r="CG7" s="693">
        <f>+entero!CG54</f>
        <v>82.523740512203531</v>
      </c>
      <c r="CH7" s="693">
        <f>+entero!CH54</f>
        <v>82.304774525105202</v>
      </c>
      <c r="CI7" s="693">
        <f>+entero!CI54</f>
        <v>82.882411753798408</v>
      </c>
      <c r="CJ7" s="693">
        <f>+entero!CJ54</f>
        <v>83.143691901778709</v>
      </c>
      <c r="CK7" s="693">
        <f>+entero!CK54</f>
        <v>83.76132118255363</v>
      </c>
      <c r="CL7" s="693">
        <f>+entero!CL54</f>
        <v>83.588133324526694</v>
      </c>
      <c r="CM7" s="693">
        <f>+entero!CM54</f>
        <v>83.662312306638086</v>
      </c>
      <c r="CN7" s="693">
        <f>+entero!CN54</f>
        <v>83.306428968755412</v>
      </c>
      <c r="CO7" s="693">
        <f>+entero!CO54</f>
        <v>83.420640843701008</v>
      </c>
      <c r="CP7" s="693">
        <f>+entero!CP54</f>
        <v>83.771757072650558</v>
      </c>
      <c r="CQ7" s="693">
        <f>+entero!CQ54</f>
        <v>83.907870225727237</v>
      </c>
      <c r="CR7" s="693">
        <f>+entero!CR54</f>
        <v>83.557117200928374</v>
      </c>
      <c r="CS7" s="694">
        <f>+entero!CS54</f>
        <v>83.570099278144824</v>
      </c>
      <c r="CT7" s="695">
        <f>+entero!CT54</f>
        <v>83.497270954507712</v>
      </c>
      <c r="CU7" s="695">
        <f>+entero!CU54</f>
        <v>83.557255584423899</v>
      </c>
      <c r="CV7" s="695">
        <f>+entero!CV54</f>
        <v>83.600721195283683</v>
      </c>
      <c r="CW7" s="696">
        <f>+entero!CW54</f>
        <v>83.814444171234783</v>
      </c>
      <c r="CX7" s="662"/>
      <c r="CY7" s="554"/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3.5" x14ac:dyDescent="0.2">
      <c r="A8" s="3"/>
      <c r="B8" s="10" t="s">
        <v>3</v>
      </c>
      <c r="C8" s="18"/>
      <c r="D8" s="22" t="s">
        <v>197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16332.770107950439</v>
      </c>
      <c r="BW8" s="504">
        <f>+entero!BW55</f>
        <v>16656.532923224491</v>
      </c>
      <c r="BX8" s="504">
        <f>+entero!BX55</f>
        <v>17041.101754469386</v>
      </c>
      <c r="BY8" s="504">
        <f>+entero!BY55</f>
        <v>18018.697460396499</v>
      </c>
      <c r="BZ8" s="504">
        <f>+entero!BZ55</f>
        <v>17813.035633970849</v>
      </c>
      <c r="CA8" s="504">
        <f>+entero!CA55</f>
        <v>17887.034186721572</v>
      </c>
      <c r="CB8" s="504">
        <f>+entero!CB55</f>
        <v>17888.081815357145</v>
      </c>
      <c r="CC8" s="504">
        <f>+entero!CC55</f>
        <v>17963.631931330903</v>
      </c>
      <c r="CD8" s="504">
        <f>+entero!CD55</f>
        <v>18427.513725422737</v>
      </c>
      <c r="CE8" s="504">
        <f>+entero!CE55</f>
        <v>18946.857233409624</v>
      </c>
      <c r="CF8" s="504">
        <f>+entero!CF55</f>
        <v>18877.349253413995</v>
      </c>
      <c r="CG8" s="504">
        <f>+entero!CG55</f>
        <v>19181.69617837172</v>
      </c>
      <c r="CH8" s="504">
        <f>+entero!CH55</f>
        <v>19623.205508470848</v>
      </c>
      <c r="CI8" s="504">
        <f>+entero!CI55</f>
        <v>19902.438782596208</v>
      </c>
      <c r="CJ8" s="504">
        <f>+entero!CJ55</f>
        <v>20243.552403023325</v>
      </c>
      <c r="CK8" s="504">
        <f>+entero!CK55</f>
        <v>21738.282578360057</v>
      </c>
      <c r="CL8" s="504">
        <f>+entero!CL55</f>
        <v>20997.725055360057</v>
      </c>
      <c r="CM8" s="504">
        <f>+entero!CM55</f>
        <v>21122.079939620991</v>
      </c>
      <c r="CN8" s="504">
        <f>+entero!CN55</f>
        <v>21259.087559482508</v>
      </c>
      <c r="CO8" s="504">
        <f>+entero!CO55</f>
        <v>21407.382799074774</v>
      </c>
      <c r="CP8" s="504">
        <f>+entero!CP55</f>
        <v>21288.118233532499</v>
      </c>
      <c r="CQ8" s="504">
        <f>+entero!CQ55</f>
        <v>21240.874340047074</v>
      </c>
      <c r="CR8" s="504">
        <f>+entero!CR55</f>
        <v>21103.979992066023</v>
      </c>
      <c r="CS8" s="662">
        <f>+entero!CS55</f>
        <v>21090.219797653484</v>
      </c>
      <c r="CT8" s="663">
        <f>+entero!CT55</f>
        <v>21082.711934149112</v>
      </c>
      <c r="CU8" s="663">
        <f>+entero!CU55</f>
        <v>21124.948442143286</v>
      </c>
      <c r="CV8" s="663">
        <f>+entero!CV55</f>
        <v>21067.724655892558</v>
      </c>
      <c r="CW8" s="664">
        <f>+entero!CW55</f>
        <v>21402.919304278854</v>
      </c>
      <c r="CX8" s="662">
        <f>+entero!CX55</f>
        <v>298.93931221283128</v>
      </c>
      <c r="CY8" s="554">
        <f>+entero!CY55</f>
        <v>1.4165068026278371</v>
      </c>
      <c r="CZ8" s="3"/>
      <c r="DA8" s="505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2.75" customHeight="1" x14ac:dyDescent="0.2">
      <c r="A9" s="3"/>
      <c r="B9" s="10"/>
      <c r="C9" s="19"/>
      <c r="D9" s="692" t="s">
        <v>191</v>
      </c>
      <c r="E9" s="693">
        <f>+entero!E56</f>
        <v>46.862771685166102</v>
      </c>
      <c r="F9" s="697">
        <f>+entero!F56</f>
        <v>46.32426177659169</v>
      </c>
      <c r="G9" s="697">
        <f>+entero!G56</f>
        <v>45.755709676836467</v>
      </c>
      <c r="H9" s="697">
        <f>+entero!H56</f>
        <v>44.560042978442993</v>
      </c>
      <c r="I9" s="697">
        <f>+entero!I56</f>
        <v>43.791842978449225</v>
      </c>
      <c r="J9" s="697">
        <f>+entero!J56</f>
        <v>42.688610820507478</v>
      </c>
      <c r="K9" s="697">
        <f>+entero!K56</f>
        <v>43.854588430115086</v>
      </c>
      <c r="L9" s="697">
        <f>+entero!L56</f>
        <v>43.763649790868278</v>
      </c>
      <c r="M9" s="697">
        <f>+entero!M56</f>
        <v>43.020278904289206</v>
      </c>
      <c r="N9" s="697">
        <f>+entero!N56</f>
        <v>44.274967823234839</v>
      </c>
      <c r="O9" s="697">
        <f>+entero!O56</f>
        <v>45.206314800105005</v>
      </c>
      <c r="P9" s="697">
        <f>+entero!P56</f>
        <v>45.88628527609788</v>
      </c>
      <c r="Q9" s="697">
        <f>+entero!Q56</f>
        <v>47.528352868071586</v>
      </c>
      <c r="R9" s="697">
        <f>+entero!R56</f>
        <v>48.263784021680948</v>
      </c>
      <c r="S9" s="697">
        <f>+entero!S56</f>
        <v>48.436758880543707</v>
      </c>
      <c r="T9" s="697">
        <f>+entero!T56</f>
        <v>47.985195381865857</v>
      </c>
      <c r="U9" s="697">
        <f>+entero!U56</f>
        <v>47.303110509328782</v>
      </c>
      <c r="V9" s="697">
        <f>+entero!V56</f>
        <v>48.705220800017933</v>
      </c>
      <c r="W9" s="697">
        <f>+entero!W56</f>
        <v>48.502395339910684</v>
      </c>
      <c r="X9" s="697">
        <f>+entero!X56</f>
        <v>48.667212205744995</v>
      </c>
      <c r="Y9" s="697">
        <f>+entero!Y56</f>
        <v>49.266792109175064</v>
      </c>
      <c r="Z9" s="697">
        <f>+entero!Z56</f>
        <v>49.657480226141679</v>
      </c>
      <c r="AA9" s="697">
        <f>+entero!AA56</f>
        <v>50.010920392071881</v>
      </c>
      <c r="AB9" s="697">
        <f>+entero!AB56</f>
        <v>51.688468661517653</v>
      </c>
      <c r="AC9" s="697">
        <f>+entero!AC56</f>
        <v>56.12401510574626</v>
      </c>
      <c r="AD9" s="697">
        <f>+entero!AD56</f>
        <v>56.41267742238886</v>
      </c>
      <c r="AE9" s="697">
        <f>+entero!AE56</f>
        <v>56.93400325561926</v>
      </c>
      <c r="AF9" s="697">
        <f>+entero!AF56</f>
        <v>57.534027061023515</v>
      </c>
      <c r="AG9" s="697">
        <f>+entero!AG56</f>
        <v>56.68166095281827</v>
      </c>
      <c r="AH9" s="697">
        <f>+entero!AH56</f>
        <v>56.87188488374705</v>
      </c>
      <c r="AI9" s="697">
        <f>+entero!AI56</f>
        <v>58.15132818759394</v>
      </c>
      <c r="AJ9" s="697">
        <f>+entero!AJ56</f>
        <v>58.16649977689945</v>
      </c>
      <c r="AK9" s="697">
        <f>+entero!AK56</f>
        <v>59.911371375648514</v>
      </c>
      <c r="AL9" s="697">
        <f>+entero!AL56</f>
        <v>61.232514211766102</v>
      </c>
      <c r="AM9" s="697">
        <f>+entero!AM56</f>
        <v>61.628099620826703</v>
      </c>
      <c r="AN9" s="697">
        <f>+entero!AN56</f>
        <v>62.718616419154216</v>
      </c>
      <c r="AO9" s="693">
        <f>+entero!AO56</f>
        <v>64.016751848453453</v>
      </c>
      <c r="AP9" s="697">
        <f>+entero!AP56</f>
        <v>64.46023524160735</v>
      </c>
      <c r="AQ9" s="697">
        <f>+entero!AQ56</f>
        <v>65.037528774567321</v>
      </c>
      <c r="AR9" s="697">
        <f>+entero!AR56</f>
        <v>65.780800707184298</v>
      </c>
      <c r="AS9" s="697">
        <f>+entero!AS56</f>
        <v>65.763272006741815</v>
      </c>
      <c r="AT9" s="697">
        <f>+entero!AT56</f>
        <v>66.735957005269938</v>
      </c>
      <c r="AU9" s="697">
        <f>+entero!AU56</f>
        <v>67.874892844027329</v>
      </c>
      <c r="AV9" s="697">
        <f>+entero!AV56</f>
        <v>68.298299533830416</v>
      </c>
      <c r="AW9" s="697">
        <f>+entero!AW56</f>
        <v>69.121992345233025</v>
      </c>
      <c r="AX9" s="697">
        <f>+entero!AX56</f>
        <v>69.654850409057943</v>
      </c>
      <c r="AY9" s="697">
        <f>+entero!AY56</f>
        <v>69.674572947042819</v>
      </c>
      <c r="AZ9" s="697">
        <f>+entero!AZ56</f>
        <v>70.458375597270489</v>
      </c>
      <c r="BA9" s="693">
        <f>+entero!BA56</f>
        <v>72.001384554409753</v>
      </c>
      <c r="BB9" s="693">
        <f>+entero!BB56</f>
        <v>71.63744927633482</v>
      </c>
      <c r="BC9" s="693">
        <f>+entero!BC56</f>
        <v>71.832317959987108</v>
      </c>
      <c r="BD9" s="693">
        <f>+entero!BD56</f>
        <v>72.205866840483566</v>
      </c>
      <c r="BE9" s="693">
        <f>+entero!BE56</f>
        <v>72.211309053879674</v>
      </c>
      <c r="BF9" s="693">
        <f>+entero!BF56</f>
        <v>72.44719560541256</v>
      </c>
      <c r="BG9" s="693">
        <f>+entero!BG56</f>
        <v>73.332394270590058</v>
      </c>
      <c r="BH9" s="693">
        <f>+entero!BH56</f>
        <v>73.825885712356907</v>
      </c>
      <c r="BI9" s="693">
        <f>+entero!BI56</f>
        <v>74.960753739735495</v>
      </c>
      <c r="BJ9" s="693">
        <f>+entero!BJ56</f>
        <v>74.976069313789452</v>
      </c>
      <c r="BK9" s="693">
        <f>+entero!BK56</f>
        <v>75.284922941338863</v>
      </c>
      <c r="BL9" s="693">
        <f>+entero!BL56</f>
        <v>75.580187469605633</v>
      </c>
      <c r="BM9" s="693">
        <f>+entero!BM56</f>
        <v>77.076293226000431</v>
      </c>
      <c r="BN9" s="693">
        <f>+entero!BN56</f>
        <v>76.910179581654461</v>
      </c>
      <c r="BO9" s="693">
        <f>+entero!BO56</f>
        <v>76.842381325389667</v>
      </c>
      <c r="BP9" s="693">
        <f>+entero!BP56</f>
        <v>76.612766100674193</v>
      </c>
      <c r="BQ9" s="693">
        <f>+entero!BQ56</f>
        <v>76.805605481701122</v>
      </c>
      <c r="BR9" s="693">
        <f>+entero!BR56</f>
        <v>76.580797254595652</v>
      </c>
      <c r="BS9" s="693">
        <f>+entero!BS56</f>
        <v>77.05100533499845</v>
      </c>
      <c r="BT9" s="693">
        <f>+entero!BT56</f>
        <v>77.315801780356523</v>
      </c>
      <c r="BU9" s="693">
        <f>+entero!BU56</f>
        <v>78.035847120868581</v>
      </c>
      <c r="BV9" s="693">
        <f>+entero!BV56</f>
        <v>78.925366752463773</v>
      </c>
      <c r="BW9" s="693">
        <f>+entero!BW56</f>
        <v>79.195777664214404</v>
      </c>
      <c r="BX9" s="693">
        <f>+entero!BX56</f>
        <v>79.5946544950841</v>
      </c>
      <c r="BY9" s="693">
        <f>+entero!BY56</f>
        <v>80.348426168189292</v>
      </c>
      <c r="BZ9" s="693">
        <f>+entero!BZ56</f>
        <v>80.262753349421473</v>
      </c>
      <c r="CA9" s="693">
        <f>+entero!CA56</f>
        <v>80.0013941549187</v>
      </c>
      <c r="CB9" s="693">
        <f>+entero!CB56</f>
        <v>79.640689073266373</v>
      </c>
      <c r="CC9" s="693">
        <f>+entero!CC56</f>
        <v>79.540260684159264</v>
      </c>
      <c r="CD9" s="693">
        <f>+entero!CD56</f>
        <v>79.735162847274367</v>
      </c>
      <c r="CE9" s="693">
        <f>+entero!CE56</f>
        <v>80.298776276578494</v>
      </c>
      <c r="CF9" s="693">
        <f>+entero!CF56</f>
        <v>80.247426678533401</v>
      </c>
      <c r="CG9" s="693">
        <f>+entero!CG56</f>
        <v>80.75688534184475</v>
      </c>
      <c r="CH9" s="693">
        <f>+entero!CH56</f>
        <v>80.903885164436872</v>
      </c>
      <c r="CI9" s="693">
        <f>+entero!CI56</f>
        <v>81.716649577819993</v>
      </c>
      <c r="CJ9" s="693">
        <f>+entero!CJ56</f>
        <v>82.005462927461664</v>
      </c>
      <c r="CK9" s="693">
        <f>+entero!CK56</f>
        <v>82.777307453834808</v>
      </c>
      <c r="CL9" s="693">
        <f>+entero!CL56</f>
        <v>82.571555229330883</v>
      </c>
      <c r="CM9" s="693">
        <f>+entero!CM56</f>
        <v>82.639762972245876</v>
      </c>
      <c r="CN9" s="693">
        <f>+entero!CN56</f>
        <v>82.488156337865803</v>
      </c>
      <c r="CO9" s="693">
        <f>+entero!CO56</f>
        <v>82.575545335812308</v>
      </c>
      <c r="CP9" s="693">
        <f>+entero!CP56</f>
        <v>82.927596168266192</v>
      </c>
      <c r="CQ9" s="693">
        <f>+entero!CQ56</f>
        <v>82.939739456722279</v>
      </c>
      <c r="CR9" s="693">
        <f>+entero!CR56</f>
        <v>82.727117197730109</v>
      </c>
      <c r="CS9" s="694">
        <f>+entero!CS56</f>
        <v>82.734593305252119</v>
      </c>
      <c r="CT9" s="695">
        <f>+entero!CT56</f>
        <v>82.654925003627639</v>
      </c>
      <c r="CU9" s="695">
        <f>+entero!CU56</f>
        <v>82.710435196391018</v>
      </c>
      <c r="CV9" s="695">
        <f>+entero!CV56</f>
        <v>82.711500350429247</v>
      </c>
      <c r="CW9" s="696">
        <f>+entero!CW56</f>
        <v>82.954362644852864</v>
      </c>
      <c r="CX9" s="662"/>
      <c r="CY9" s="555"/>
      <c r="CZ9" s="3"/>
      <c r="DA9" s="505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16"/>
      <c r="CP10" s="816"/>
      <c r="CQ10" s="99"/>
      <c r="CR10" s="99"/>
      <c r="CS10" s="346"/>
      <c r="CT10" s="100"/>
      <c r="CU10" s="100"/>
      <c r="CV10" s="100"/>
      <c r="CW10" s="347"/>
      <c r="CX10" s="662"/>
      <c r="CY10" s="554"/>
      <c r="CZ10" s="3"/>
      <c r="DA10" s="505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customHeight="1" x14ac:dyDescent="0.2">
      <c r="A11" s="3"/>
      <c r="B11" s="10"/>
      <c r="C11" s="17"/>
      <c r="D11" s="22" t="s">
        <v>192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3729.9381828819237</v>
      </c>
      <c r="BW11" s="504">
        <f>+entero!BW58</f>
        <v>3783.1676693119543</v>
      </c>
      <c r="BX11" s="504">
        <f>+entero!BX58</f>
        <v>4088.0729619635563</v>
      </c>
      <c r="BY11" s="504">
        <f>+entero!BY58</f>
        <v>4230.8218102346937</v>
      </c>
      <c r="BZ11" s="504">
        <f>+entero!BZ58</f>
        <v>4190.1201535087457</v>
      </c>
      <c r="CA11" s="504">
        <f>+entero!CA58</f>
        <v>4099.5335665145776</v>
      </c>
      <c r="CB11" s="504">
        <f>+entero!CB58</f>
        <v>4211.3300606836729</v>
      </c>
      <c r="CC11" s="504">
        <f>+entero!CC58</f>
        <v>4084.1750958819239</v>
      </c>
      <c r="CD11" s="504">
        <f>+entero!CD58</f>
        <v>4183.3754360160356</v>
      </c>
      <c r="CE11" s="504">
        <f>+entero!CE58</f>
        <v>4297.0956336647232</v>
      </c>
      <c r="CF11" s="504">
        <f>+entero!CF58</f>
        <v>4034.0361848498546</v>
      </c>
      <c r="CG11" s="504">
        <f>+entero!CG58</f>
        <v>3995.5613066501464</v>
      </c>
      <c r="CH11" s="504">
        <f>+entero!CH58</f>
        <v>4168.191013998543</v>
      </c>
      <c r="CI11" s="504">
        <f>+entero!CI58</f>
        <v>4152.5726132988329</v>
      </c>
      <c r="CJ11" s="504">
        <f>+entero!CJ58</f>
        <v>4394.3081570559916</v>
      </c>
      <c r="CK11" s="504">
        <f>+entero!CK58</f>
        <v>4846.1553745247793</v>
      </c>
      <c r="CL11" s="504">
        <f>+entero!CL58</f>
        <v>4536.3807762551023</v>
      </c>
      <c r="CM11" s="504">
        <f>+entero!CM58</f>
        <v>4951.344638542274</v>
      </c>
      <c r="CN11" s="504">
        <f>+entero!CN58</f>
        <v>5020.3924827309202</v>
      </c>
      <c r="CO11" s="504">
        <f>+entero!CO58</f>
        <v>5115.4766536478301</v>
      </c>
      <c r="CP11" s="504">
        <f>+entero!CP58</f>
        <v>4948.1731960487041</v>
      </c>
      <c r="CQ11" s="504">
        <f>+entero!CQ58</f>
        <v>4968.6308138023487</v>
      </c>
      <c r="CR11" s="504">
        <f>+entero!CR58</f>
        <v>4873.6099588154666</v>
      </c>
      <c r="CS11" s="662">
        <f>+entero!CS58</f>
        <v>4912.723318762989</v>
      </c>
      <c r="CT11" s="663">
        <f>+entero!CT58</f>
        <v>4900.4294476536588</v>
      </c>
      <c r="CU11" s="663">
        <f>+entero!CU58</f>
        <v>4963.6018044247967</v>
      </c>
      <c r="CV11" s="663">
        <f>+entero!CV58</f>
        <v>4839.596538340249</v>
      </c>
      <c r="CW11" s="664">
        <f>+entero!CW58</f>
        <v>4929.276230863572</v>
      </c>
      <c r="CX11" s="662">
        <f>+entero!CX58</f>
        <v>55.666272048105384</v>
      </c>
      <c r="CY11" s="554">
        <f>+entero!CY58</f>
        <v>1.1421979296356133</v>
      </c>
      <c r="CZ11" s="3"/>
      <c r="DA11" s="505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13.5" customHeight="1" x14ac:dyDescent="0.2">
      <c r="A12" s="3"/>
      <c r="B12" s="10"/>
      <c r="C12" s="17"/>
      <c r="D12" s="698" t="s">
        <v>191</v>
      </c>
      <c r="E12" s="693">
        <f>+entero!E59</f>
        <v>60.084351140735379</v>
      </c>
      <c r="F12" s="697">
        <f>+entero!F59</f>
        <v>61.319086062235939</v>
      </c>
      <c r="G12" s="697">
        <f>+entero!G59</f>
        <v>59.624425565475001</v>
      </c>
      <c r="H12" s="697">
        <f>+entero!H59</f>
        <v>57.829590890409236</v>
      </c>
      <c r="I12" s="697">
        <f>+entero!I59</f>
        <v>56.4310531792608</v>
      </c>
      <c r="J12" s="697">
        <f>+entero!J59</f>
        <v>55.353026963149297</v>
      </c>
      <c r="K12" s="697">
        <f>+entero!K59</f>
        <v>56.659609526118324</v>
      </c>
      <c r="L12" s="697">
        <f>+entero!L59</f>
        <v>57.692482729005654</v>
      </c>
      <c r="M12" s="697">
        <f>+entero!M59</f>
        <v>56.124337575690411</v>
      </c>
      <c r="N12" s="697">
        <f>+entero!N59</f>
        <v>55.075094856112713</v>
      </c>
      <c r="O12" s="697">
        <f>+entero!O59</f>
        <v>56.973134937777516</v>
      </c>
      <c r="P12" s="697">
        <f>+entero!P59</f>
        <v>58.742406405049984</v>
      </c>
      <c r="Q12" s="697">
        <f>+entero!Q59</f>
        <v>59.312739782679081</v>
      </c>
      <c r="R12" s="697">
        <f>+entero!R59</f>
        <v>59.957309361085109</v>
      </c>
      <c r="S12" s="697">
        <f>+entero!S59</f>
        <v>59.977732299537521</v>
      </c>
      <c r="T12" s="697">
        <f>+entero!T59</f>
        <v>57.504017016673991</v>
      </c>
      <c r="U12" s="697">
        <f>+entero!U59</f>
        <v>54.079210103830491</v>
      </c>
      <c r="V12" s="697">
        <f>+entero!V59</f>
        <v>58.134934264262014</v>
      </c>
      <c r="W12" s="697">
        <f>+entero!W59</f>
        <v>57.466858078453157</v>
      </c>
      <c r="X12" s="697">
        <f>+entero!X59</f>
        <v>57.417682459328958</v>
      </c>
      <c r="Y12" s="697">
        <f>+entero!Y59</f>
        <v>58.057703473090626</v>
      </c>
      <c r="Z12" s="697">
        <f>+entero!Z59</f>
        <v>57.181557418190145</v>
      </c>
      <c r="AA12" s="697">
        <f>+entero!AA59</f>
        <v>58.274470921666818</v>
      </c>
      <c r="AB12" s="697">
        <f>+entero!AB59</f>
        <v>58.296576010949593</v>
      </c>
      <c r="AC12" s="697">
        <f>+entero!AC59</f>
        <v>63.7229277506041</v>
      </c>
      <c r="AD12" s="697">
        <f>+entero!AD59</f>
        <v>63.134537367185764</v>
      </c>
      <c r="AE12" s="697">
        <f>+entero!AE59</f>
        <v>63.526740094935199</v>
      </c>
      <c r="AF12" s="697">
        <f>+entero!AF59</f>
        <v>64.501458521583615</v>
      </c>
      <c r="AG12" s="697">
        <f>+entero!AG59</f>
        <v>60.429480842277194</v>
      </c>
      <c r="AH12" s="697">
        <f>+entero!AH59</f>
        <v>60.724991510381528</v>
      </c>
      <c r="AI12" s="697">
        <f>+entero!AI59</f>
        <v>60.969849791486361</v>
      </c>
      <c r="AJ12" s="697">
        <f>+entero!AJ59</f>
        <v>59.111972751000266</v>
      </c>
      <c r="AK12" s="697">
        <f>+entero!AK59</f>
        <v>61.294837764550238</v>
      </c>
      <c r="AL12" s="697">
        <f>+entero!AL59</f>
        <v>61.908650875330416</v>
      </c>
      <c r="AM12" s="697">
        <f>+entero!AM59</f>
        <v>62.964300709345878</v>
      </c>
      <c r="AN12" s="697">
        <f>+entero!AN59</f>
        <v>64.800717827131052</v>
      </c>
      <c r="AO12" s="693">
        <f>+entero!AO59</f>
        <v>66.314941051981748</v>
      </c>
      <c r="AP12" s="697">
        <f>+entero!AP59</f>
        <v>67.340899628617194</v>
      </c>
      <c r="AQ12" s="697">
        <f>+entero!AQ59</f>
        <v>67.169728203822899</v>
      </c>
      <c r="AR12" s="697">
        <f>+entero!AR59</f>
        <v>66.383823756535207</v>
      </c>
      <c r="AS12" s="697">
        <f>+entero!AS59</f>
        <v>63.824970603853806</v>
      </c>
      <c r="AT12" s="697">
        <f>+entero!AT59</f>
        <v>64.349851190084749</v>
      </c>
      <c r="AU12" s="697">
        <f>+entero!AU59</f>
        <v>65.595334970900552</v>
      </c>
      <c r="AV12" s="697">
        <f>+entero!AV59</f>
        <v>65.042229548241423</v>
      </c>
      <c r="AW12" s="697">
        <f>+entero!AW59</f>
        <v>65.455360590629581</v>
      </c>
      <c r="AX12" s="697">
        <f>+entero!AX59</f>
        <v>66.451863006690473</v>
      </c>
      <c r="AY12" s="697">
        <f>+entero!AY59</f>
        <v>65.064639667305798</v>
      </c>
      <c r="AZ12" s="697">
        <f>+entero!AZ59</f>
        <v>66.227924109720234</v>
      </c>
      <c r="BA12" s="693">
        <f>+entero!BA59</f>
        <v>69.110074885137124</v>
      </c>
      <c r="BB12" s="693">
        <f>+entero!BB59</f>
        <v>66.554242927320047</v>
      </c>
      <c r="BC12" s="697">
        <f>+entero!BC59</f>
        <v>66.138234765126072</v>
      </c>
      <c r="BD12" s="693">
        <f>+entero!BD59</f>
        <v>66.468762214228335</v>
      </c>
      <c r="BE12" s="693">
        <f>+entero!BE59</f>
        <v>64.719809023821384</v>
      </c>
      <c r="BF12" s="693">
        <f>+entero!BF59</f>
        <v>64.696889001157359</v>
      </c>
      <c r="BG12" s="693">
        <f>+entero!BG59</f>
        <v>67.310175515078143</v>
      </c>
      <c r="BH12" s="693">
        <f>+entero!BH59</f>
        <v>65.886371310350313</v>
      </c>
      <c r="BI12" s="693">
        <f>+entero!BI59</f>
        <v>66.944990578486255</v>
      </c>
      <c r="BJ12" s="693">
        <f>+entero!BJ59</f>
        <v>66.054993845281444</v>
      </c>
      <c r="BK12" s="693">
        <f>+entero!BK59</f>
        <v>66.506389519375546</v>
      </c>
      <c r="BL12" s="693">
        <f>+entero!BL59</f>
        <v>67.108553076311452</v>
      </c>
      <c r="BM12" s="693">
        <f>+entero!BM59</f>
        <v>70.495617939552858</v>
      </c>
      <c r="BN12" s="693">
        <f>+entero!BN59</f>
        <v>69.953948486103599</v>
      </c>
      <c r="BO12" s="693">
        <f>+entero!BO59</f>
        <v>70.706311044989604</v>
      </c>
      <c r="BP12" s="693">
        <f>+entero!BP59</f>
        <v>70.478573939164889</v>
      </c>
      <c r="BQ12" s="693">
        <f>+entero!BQ59</f>
        <v>69.395431181316283</v>
      </c>
      <c r="BR12" s="693">
        <f>+entero!BR59</f>
        <v>68.625415281547717</v>
      </c>
      <c r="BS12" s="693">
        <f>+entero!BS59</f>
        <v>69.524694948184063</v>
      </c>
      <c r="BT12" s="693">
        <f>+entero!BT59</f>
        <v>69.332830480482102</v>
      </c>
      <c r="BU12" s="693">
        <f>+entero!BU59</f>
        <v>69.849057086277298</v>
      </c>
      <c r="BV12" s="693">
        <f>+entero!BV59</f>
        <v>71.999185857576336</v>
      </c>
      <c r="BW12" s="693">
        <f>+entero!BW59</f>
        <v>71.110292807354057</v>
      </c>
      <c r="BX12" s="693">
        <f>+entero!BX59</f>
        <v>72.958128749445493</v>
      </c>
      <c r="BY12" s="693">
        <f>+entero!BY59</f>
        <v>73.305689779494045</v>
      </c>
      <c r="BZ12" s="693">
        <f>+entero!BZ59</f>
        <v>72.791612212165703</v>
      </c>
      <c r="CA12" s="693">
        <f>+entero!CA59</f>
        <v>71.724287228211267</v>
      </c>
      <c r="CB12" s="693">
        <f>+entero!CB59</f>
        <v>71.209542224186279</v>
      </c>
      <c r="CC12" s="693">
        <f>+entero!CC59</f>
        <v>69.907214277961245</v>
      </c>
      <c r="CD12" s="693">
        <f>+entero!CD59</f>
        <v>69.169685736835334</v>
      </c>
      <c r="CE12" s="693">
        <f>+entero!CE59</f>
        <v>70.864989338876001</v>
      </c>
      <c r="CF12" s="693">
        <f>+entero!CF59</f>
        <v>68.168514287041646</v>
      </c>
      <c r="CG12" s="693">
        <f>+entero!CG59</f>
        <v>69.402714610974698</v>
      </c>
      <c r="CH12" s="693">
        <f>+entero!CH59</f>
        <v>69.951707644495315</v>
      </c>
      <c r="CI12" s="693">
        <f>+entero!CI59</f>
        <v>71.999258390756765</v>
      </c>
      <c r="CJ12" s="693">
        <f>+entero!CJ59</f>
        <v>73.377519763604752</v>
      </c>
      <c r="CK12" s="693">
        <f>+entero!CK59</f>
        <v>74.100573520525998</v>
      </c>
      <c r="CL12" s="693">
        <f>+entero!CL59</f>
        <v>74.199311408007929</v>
      </c>
      <c r="CM12" s="693">
        <f>+entero!CM59</f>
        <v>75.558018401545397</v>
      </c>
      <c r="CN12" s="693">
        <f>+entero!CN59</f>
        <v>75.13886791492817</v>
      </c>
      <c r="CO12" s="693">
        <f>+entero!CO59</f>
        <v>75.551149958909164</v>
      </c>
      <c r="CP12" s="693">
        <f>+entero!CP59</f>
        <v>77.026559307225313</v>
      </c>
      <c r="CQ12" s="693">
        <f>+entero!CQ59</f>
        <v>76.941349556949064</v>
      </c>
      <c r="CR12" s="693">
        <f>+entero!CR59</f>
        <v>75.795518959948055</v>
      </c>
      <c r="CS12" s="694">
        <f>+entero!CS59</f>
        <v>76.040107337828815</v>
      </c>
      <c r="CT12" s="695">
        <f>+entero!CT59</f>
        <v>75.788211431876434</v>
      </c>
      <c r="CU12" s="695">
        <f>+entero!CU59</f>
        <v>76.05365879912631</v>
      </c>
      <c r="CV12" s="695">
        <f>+entero!CV59</f>
        <v>75.802880586000981</v>
      </c>
      <c r="CW12" s="696">
        <f>+entero!CW59</f>
        <v>76.131309306691364</v>
      </c>
      <c r="CX12" s="662"/>
      <c r="CY12" s="554"/>
      <c r="CZ12" s="3"/>
      <c r="DA12" s="505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346"/>
      <c r="CT13" s="100"/>
      <c r="CU13" s="100"/>
      <c r="CV13" s="100"/>
      <c r="CW13" s="347"/>
      <c r="CX13" s="662"/>
      <c r="CY13" s="554"/>
      <c r="CZ13" s="3"/>
      <c r="DA13" s="505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3.5" customHeight="1" x14ac:dyDescent="0.2">
      <c r="A14" s="3"/>
      <c r="B14" s="10"/>
      <c r="C14" s="17"/>
      <c r="D14" s="22" t="s">
        <v>193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5768.5317530116627</v>
      </c>
      <c r="BW14" s="504">
        <f>+entero!BW61</f>
        <v>5891.1226375262377</v>
      </c>
      <c r="BX14" s="504">
        <f>+entero!BX61</f>
        <v>5824.0005335597662</v>
      </c>
      <c r="BY14" s="504">
        <f>+entero!BY61</f>
        <v>6456.8597969475204</v>
      </c>
      <c r="BZ14" s="504">
        <f>+entero!BZ61</f>
        <v>6223.4625991428575</v>
      </c>
      <c r="CA14" s="504">
        <f>+entero!CA61</f>
        <v>6279.8453009475215</v>
      </c>
      <c r="CB14" s="504">
        <f>+entero!CB61</f>
        <v>6150.4437892886299</v>
      </c>
      <c r="CC14" s="504">
        <f>+entero!CC61</f>
        <v>6294.0513708002927</v>
      </c>
      <c r="CD14" s="504">
        <f>+entero!CD61</f>
        <v>6416.1884452492695</v>
      </c>
      <c r="CE14" s="504">
        <f>+entero!CE61</f>
        <v>6625.3363645524778</v>
      </c>
      <c r="CF14" s="504">
        <f>+entero!CF61</f>
        <v>6609.0427246399422</v>
      </c>
      <c r="CG14" s="504">
        <f>+entero!CG61</f>
        <v>6915.4887133950424</v>
      </c>
      <c r="CH14" s="504">
        <f>+entero!CH61</f>
        <v>7135.2565292638483</v>
      </c>
      <c r="CI14" s="504">
        <f>+entero!CI61</f>
        <v>7260.4083361851317</v>
      </c>
      <c r="CJ14" s="504">
        <f>+entero!CJ61</f>
        <v>7371.7110443411739</v>
      </c>
      <c r="CK14" s="504">
        <f>+entero!CK61</f>
        <v>8184.8785182959191</v>
      </c>
      <c r="CL14" s="504">
        <f>+entero!CL61</f>
        <v>7734.7512907682212</v>
      </c>
      <c r="CM14" s="504">
        <f>+entero!CM61</f>
        <v>7408.5054876355671</v>
      </c>
      <c r="CN14" s="504">
        <f>+entero!CN61</f>
        <v>7327.8114830876493</v>
      </c>
      <c r="CO14" s="504">
        <f>+entero!CO61</f>
        <v>7393.7328172844436</v>
      </c>
      <c r="CP14" s="504">
        <f>+entero!CP61</f>
        <v>7434.6805030599508</v>
      </c>
      <c r="CQ14" s="504">
        <f>+entero!CQ61</f>
        <v>7320.278755886482</v>
      </c>
      <c r="CR14" s="504">
        <f>+entero!CR61</f>
        <v>7228.3258931328373</v>
      </c>
      <c r="CS14" s="662">
        <f>+entero!CS61</f>
        <v>7182.6295674287549</v>
      </c>
      <c r="CT14" s="663">
        <f>+entero!CT61</f>
        <v>7183.7964328150538</v>
      </c>
      <c r="CU14" s="663">
        <f>+entero!CU61</f>
        <v>7144.0244501619927</v>
      </c>
      <c r="CV14" s="663">
        <f>+entero!CV61</f>
        <v>7190.4843251824022</v>
      </c>
      <c r="CW14" s="664">
        <f>+entero!CW61</f>
        <v>7427.01900285587</v>
      </c>
      <c r="CX14" s="662">
        <f>+entero!CX61</f>
        <v>198.69310972303265</v>
      </c>
      <c r="CY14" s="554">
        <f>+entero!CY61</f>
        <v>2.7488122790893854</v>
      </c>
      <c r="CZ14" s="3"/>
      <c r="DA14" s="505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ht="13.5" customHeight="1" x14ac:dyDescent="0.2">
      <c r="A15" s="3"/>
      <c r="B15" s="10"/>
      <c r="C15" s="17"/>
      <c r="D15" s="698" t="s">
        <v>191</v>
      </c>
      <c r="E15" s="693">
        <f>+entero!E62</f>
        <v>58.563668429599467</v>
      </c>
      <c r="F15" s="697">
        <f>+entero!F62</f>
        <v>57.190986430588033</v>
      </c>
      <c r="G15" s="697">
        <f>+entero!G62</f>
        <v>57.030072864073844</v>
      </c>
      <c r="H15" s="697">
        <f>+entero!H62</f>
        <v>55.231676251557062</v>
      </c>
      <c r="I15" s="697">
        <f>+entero!I62</f>
        <v>54.618479896087521</v>
      </c>
      <c r="J15" s="697">
        <f>+entero!J62</f>
        <v>53.088469258428475</v>
      </c>
      <c r="K15" s="697">
        <f>+entero!K62</f>
        <v>53.84901955768283</v>
      </c>
      <c r="L15" s="697">
        <f>+entero!L62</f>
        <v>53.429772612651959</v>
      </c>
      <c r="M15" s="697">
        <f>+entero!M62</f>
        <v>53.030715066072851</v>
      </c>
      <c r="N15" s="697">
        <f>+entero!N62</f>
        <v>54.000615754180195</v>
      </c>
      <c r="O15" s="697">
        <f>+entero!O62</f>
        <v>53.211950551676999</v>
      </c>
      <c r="P15" s="697">
        <f>+entero!P62</f>
        <v>52.264983122164899</v>
      </c>
      <c r="Q15" s="697">
        <f>+entero!Q62</f>
        <v>53.225443709203027</v>
      </c>
      <c r="R15" s="697">
        <f>+entero!R62</f>
        <v>54.032793165590732</v>
      </c>
      <c r="S15" s="697">
        <f>+entero!S62</f>
        <v>53.430785930791288</v>
      </c>
      <c r="T15" s="697">
        <f>+entero!T62</f>
        <v>53.258170502148829</v>
      </c>
      <c r="U15" s="697">
        <f>+entero!U62</f>
        <v>53.086839922475527</v>
      </c>
      <c r="V15" s="697">
        <f>+entero!V62</f>
        <v>53.38681103471594</v>
      </c>
      <c r="W15" s="697">
        <f>+entero!W62</f>
        <v>53.105411964007573</v>
      </c>
      <c r="X15" s="697">
        <f>+entero!X62</f>
        <v>53.085744012762667</v>
      </c>
      <c r="Y15" s="697">
        <f>+entero!Y62</f>
        <v>53.099233372018986</v>
      </c>
      <c r="Z15" s="697">
        <f>+entero!Z62</f>
        <v>53.023991004991487</v>
      </c>
      <c r="AA15" s="697">
        <f>+entero!AA62</f>
        <v>52.714246701317037</v>
      </c>
      <c r="AB15" s="697">
        <f>+entero!AB62</f>
        <v>55.208396964871575</v>
      </c>
      <c r="AC15" s="697">
        <f>+entero!AC62</f>
        <v>61.930600655546122</v>
      </c>
      <c r="AD15" s="697">
        <f>+entero!AD62</f>
        <v>61.379177196254886</v>
      </c>
      <c r="AE15" s="697">
        <f>+entero!AE62</f>
        <v>61.616075457481301</v>
      </c>
      <c r="AF15" s="697">
        <f>+entero!AF62</f>
        <v>61.650306163145906</v>
      </c>
      <c r="AG15" s="697">
        <f>+entero!AG62</f>
        <v>61.22241719320197</v>
      </c>
      <c r="AH15" s="697">
        <f>+entero!AH62</f>
        <v>60.940422910332956</v>
      </c>
      <c r="AI15" s="697">
        <f>+entero!AI62</f>
        <v>62.297478115511417</v>
      </c>
      <c r="AJ15" s="697">
        <f>+entero!AJ62</f>
        <v>61.93334703980041</v>
      </c>
      <c r="AK15" s="697">
        <f>+entero!AK62</f>
        <v>63.71029091249882</v>
      </c>
      <c r="AL15" s="697">
        <f>+entero!AL62</f>
        <v>64.673930660389118</v>
      </c>
      <c r="AM15" s="697">
        <f>+entero!AM62</f>
        <v>64.457890979801817</v>
      </c>
      <c r="AN15" s="697">
        <f>+entero!AN62</f>
        <v>64.884185852101524</v>
      </c>
      <c r="AO15" s="693">
        <f>+entero!AO62</f>
        <v>66.048965051295568</v>
      </c>
      <c r="AP15" s="697">
        <f>+entero!AP62</f>
        <v>64.928287957213868</v>
      </c>
      <c r="AQ15" s="697">
        <f>+entero!AQ62</f>
        <v>64.973137715973536</v>
      </c>
      <c r="AR15" s="697">
        <f>+entero!AR62</f>
        <v>65.496999909600333</v>
      </c>
      <c r="AS15" s="697">
        <f>+entero!AS62</f>
        <v>65.556858654559832</v>
      </c>
      <c r="AT15" s="697">
        <f>+entero!AT62</f>
        <v>65.74863664031831</v>
      </c>
      <c r="AU15" s="697">
        <f>+entero!AU62</f>
        <v>66.700075932555052</v>
      </c>
      <c r="AV15" s="697">
        <f>+entero!AV62</f>
        <v>66.804404869928888</v>
      </c>
      <c r="AW15" s="697">
        <f>+entero!AW62</f>
        <v>67.412459156087593</v>
      </c>
      <c r="AX15" s="697">
        <f>+entero!AX62</f>
        <v>67.040733444326676</v>
      </c>
      <c r="AY15" s="697">
        <f>+entero!AY62</f>
        <v>67.219096350098624</v>
      </c>
      <c r="AZ15" s="697">
        <f>+entero!AZ62</f>
        <v>68.61533574352066</v>
      </c>
      <c r="BA15" s="693">
        <f>+entero!BA62</f>
        <v>70.327981030853337</v>
      </c>
      <c r="BB15" s="693">
        <f>+entero!BB62</f>
        <v>70.06453723082528</v>
      </c>
      <c r="BC15" s="697">
        <f>+entero!BC62</f>
        <v>69.999515042951856</v>
      </c>
      <c r="BD15" s="693">
        <f>+entero!BD62</f>
        <v>69.664025711082544</v>
      </c>
      <c r="BE15" s="693">
        <f>+entero!BE62</f>
        <v>69.739899283929688</v>
      </c>
      <c r="BF15" s="693">
        <f>+entero!BF62</f>
        <v>69.150676482624391</v>
      </c>
      <c r="BG15" s="693">
        <f>+entero!BG62</f>
        <v>69.694857456170013</v>
      </c>
      <c r="BH15" s="693">
        <f>+entero!BH62</f>
        <v>70.501759613531064</v>
      </c>
      <c r="BI15" s="693">
        <f>+entero!BI62</f>
        <v>71.172290429470337</v>
      </c>
      <c r="BJ15" s="693">
        <f>+entero!BJ62</f>
        <v>70.990799159732802</v>
      </c>
      <c r="BK15" s="693">
        <f>+entero!BK62</f>
        <v>71.491190531316178</v>
      </c>
      <c r="BL15" s="693">
        <f>+entero!BL62</f>
        <v>71.268460759557442</v>
      </c>
      <c r="BM15" s="693">
        <f>+entero!BM62</f>
        <v>73.544266715480589</v>
      </c>
      <c r="BN15" s="693">
        <f>+entero!BN62</f>
        <v>73.237636663356497</v>
      </c>
      <c r="BO15" s="693">
        <f>+entero!BO62</f>
        <v>72.650789855482628</v>
      </c>
      <c r="BP15" s="693">
        <f>+entero!BP62</f>
        <v>72.762392170329136</v>
      </c>
      <c r="BQ15" s="693">
        <f>+entero!BQ62</f>
        <v>73.516672655612084</v>
      </c>
      <c r="BR15" s="693">
        <f>+entero!BR62</f>
        <v>73.025035138789519</v>
      </c>
      <c r="BS15" s="693">
        <f>+entero!BS62</f>
        <v>73.115678427633668</v>
      </c>
      <c r="BT15" s="693">
        <f>+entero!BT62</f>
        <v>72.873022552185063</v>
      </c>
      <c r="BU15" s="693">
        <f>+entero!BU62</f>
        <v>73.196784221221961</v>
      </c>
      <c r="BV15" s="693">
        <f>+entero!BV62</f>
        <v>73.846377040488477</v>
      </c>
      <c r="BW15" s="693">
        <f>+entero!BW62</f>
        <v>74.519002898293081</v>
      </c>
      <c r="BX15" s="693">
        <f>+entero!BX62</f>
        <v>74.399889397822932</v>
      </c>
      <c r="BY15" s="693">
        <f>+entero!BY62</f>
        <v>76.383103504698411</v>
      </c>
      <c r="BZ15" s="693">
        <f>+entero!BZ62</f>
        <v>75.286138288230518</v>
      </c>
      <c r="CA15" s="693">
        <f>+entero!CA62</f>
        <v>75.497668754741099</v>
      </c>
      <c r="CB15" s="693">
        <f>+entero!CB62</f>
        <v>74.791151829084058</v>
      </c>
      <c r="CC15" s="693">
        <f>+entero!CC62</f>
        <v>75.07613588990489</v>
      </c>
      <c r="CD15" s="693">
        <f>+entero!CD62</f>
        <v>75.293351608168251</v>
      </c>
      <c r="CE15" s="693">
        <f>+entero!CE62</f>
        <v>75.810304820894132</v>
      </c>
      <c r="CF15" s="693">
        <f>+entero!CF62</f>
        <v>75.700123665249933</v>
      </c>
      <c r="CG15" s="693">
        <f>+entero!CG62</f>
        <v>76.423497441736174</v>
      </c>
      <c r="CH15" s="693">
        <f>+entero!CH62</f>
        <v>76.975935330742018</v>
      </c>
      <c r="CI15" s="693">
        <f>+entero!CI62</f>
        <v>77.563505926444037</v>
      </c>
      <c r="CJ15" s="693">
        <f>+entero!CJ62</f>
        <v>77.973536529160697</v>
      </c>
      <c r="CK15" s="693">
        <f>+entero!CK62</f>
        <v>80.068834808388502</v>
      </c>
      <c r="CL15" s="693">
        <f>+entero!CL62</f>
        <v>78.562792736415247</v>
      </c>
      <c r="CM15" s="693">
        <f>+entero!CM62</f>
        <v>77.600555182421502</v>
      </c>
      <c r="CN15" s="693">
        <f>+entero!CN62</f>
        <v>77.378098921378154</v>
      </c>
      <c r="CO15" s="693">
        <f>+entero!CO62</f>
        <v>77.528440484687451</v>
      </c>
      <c r="CP15" s="693">
        <f>+entero!CP62</f>
        <v>77.522585945064975</v>
      </c>
      <c r="CQ15" s="693">
        <f>+entero!CQ62</f>
        <v>77.276826250242479</v>
      </c>
      <c r="CR15" s="693">
        <f>+entero!CR62</f>
        <v>77.115987538163495</v>
      </c>
      <c r="CS15" s="694">
        <f>+entero!CS62</f>
        <v>77.00303940282555</v>
      </c>
      <c r="CT15" s="695">
        <f>+entero!CT62</f>
        <v>76.922701373617343</v>
      </c>
      <c r="CU15" s="695">
        <f>+entero!CU62</f>
        <v>76.795774563428381</v>
      </c>
      <c r="CV15" s="695">
        <f>+entero!CV62</f>
        <v>76.875329666212764</v>
      </c>
      <c r="CW15" s="696">
        <f>+entero!CW62</f>
        <v>77.552957966282648</v>
      </c>
      <c r="CX15" s="662"/>
      <c r="CY15" s="554"/>
      <c r="CZ15" s="3"/>
      <c r="DA15" s="505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346"/>
      <c r="CT16" s="100"/>
      <c r="CU16" s="100"/>
      <c r="CV16" s="100"/>
      <c r="CW16" s="347"/>
      <c r="CX16" s="662"/>
      <c r="CY16" s="554"/>
      <c r="CZ16" s="3"/>
      <c r="DA16" s="505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3.5" customHeight="1" x14ac:dyDescent="0.2">
      <c r="A17" s="3"/>
      <c r="B17" s="10"/>
      <c r="C17" s="17"/>
      <c r="D17" s="22" t="s">
        <v>194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6399.3499030597659</v>
      </c>
      <c r="BW17" s="504">
        <f>+entero!BW64</f>
        <v>6554.8066256822149</v>
      </c>
      <c r="BX17" s="504">
        <f>+entero!BX64</f>
        <v>6652.6514495233232</v>
      </c>
      <c r="BY17" s="504">
        <f>+entero!BY64</f>
        <v>6844.3874644548105</v>
      </c>
      <c r="BZ17" s="504">
        <f>+entero!BZ64</f>
        <v>6921.0928947303209</v>
      </c>
      <c r="CA17" s="504">
        <f>+entero!CA64</f>
        <v>7003.6286940102036</v>
      </c>
      <c r="CB17" s="504">
        <f>+entero!CB64</f>
        <v>7033.1177290364449</v>
      </c>
      <c r="CC17" s="504">
        <f>+entero!CC64</f>
        <v>7082.9866066166187</v>
      </c>
      <c r="CD17" s="504">
        <f>+entero!CD64</f>
        <v>7343.472604591836</v>
      </c>
      <c r="CE17" s="504">
        <f>+entero!CE64</f>
        <v>7541.0014777011666</v>
      </c>
      <c r="CF17" s="504">
        <f>+entero!CF64</f>
        <v>7748.7377936938774</v>
      </c>
      <c r="CG17" s="504">
        <f>+entero!CG64</f>
        <v>7793.5156482827997</v>
      </c>
      <c r="CH17" s="504">
        <f>+entero!CH64</f>
        <v>7818.5767272565599</v>
      </c>
      <c r="CI17" s="504">
        <f>+entero!CI64</f>
        <v>7978.7979123950436</v>
      </c>
      <c r="CJ17" s="504">
        <f>+entero!CJ64</f>
        <v>7885.212596408157</v>
      </c>
      <c r="CK17" s="504">
        <f>+entero!CK64</f>
        <v>8045.3786192026246</v>
      </c>
      <c r="CL17" s="504">
        <f>+entero!CL64</f>
        <v>8066.7078304693887</v>
      </c>
      <c r="CM17" s="504">
        <f>+entero!CM64</f>
        <v>8092.1894513396501</v>
      </c>
      <c r="CN17" s="504">
        <f>+entero!CN64</f>
        <v>8241.0326061603446</v>
      </c>
      <c r="CO17" s="504">
        <f>+entero!CO64</f>
        <v>8231.9614326093233</v>
      </c>
      <c r="CP17" s="504">
        <f>+entero!CP64</f>
        <v>8240.6701166618022</v>
      </c>
      <c r="CQ17" s="504">
        <f>+entero!CQ64</f>
        <v>8280.0775187653016</v>
      </c>
      <c r="CR17" s="504">
        <f>+entero!CR64</f>
        <v>8329.7092566195279</v>
      </c>
      <c r="CS17" s="662">
        <f>+entero!CS64</f>
        <v>8321.9393884358542</v>
      </c>
      <c r="CT17" s="663">
        <f>+entero!CT64</f>
        <v>8327.9632130568461</v>
      </c>
      <c r="CU17" s="663">
        <f>+entero!CU64</f>
        <v>8347.0573347857098</v>
      </c>
      <c r="CV17" s="663">
        <f>+entero!CV64</f>
        <v>8353.708085214279</v>
      </c>
      <c r="CW17" s="664">
        <f>+entero!CW64</f>
        <v>8357.9444896486821</v>
      </c>
      <c r="CX17" s="662">
        <f>+entero!CX64</f>
        <v>28.235233029154188</v>
      </c>
      <c r="CY17" s="554">
        <f>+entero!CY64</f>
        <v>0.33897021083557632</v>
      </c>
      <c r="CZ17" s="3"/>
      <c r="DA17" s="505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3.5" customHeight="1" x14ac:dyDescent="0.2">
      <c r="A18" s="3"/>
      <c r="B18" s="10"/>
      <c r="C18" s="17"/>
      <c r="D18" s="698" t="s">
        <v>191</v>
      </c>
      <c r="E18" s="693">
        <f>+entero!E65</f>
        <v>27.726229875785002</v>
      </c>
      <c r="F18" s="697">
        <f>+entero!F65</f>
        <v>27.488318630119153</v>
      </c>
      <c r="G18" s="697">
        <f>+entero!G65</f>
        <v>27.458082221878477</v>
      </c>
      <c r="H18" s="697">
        <f>+entero!H65</f>
        <v>27.950040096179535</v>
      </c>
      <c r="I18" s="697">
        <f>+entero!I65</f>
        <v>27.597597098513404</v>
      </c>
      <c r="J18" s="697">
        <f>+entero!J65</f>
        <v>27.250104677887144</v>
      </c>
      <c r="K18" s="697">
        <f>+entero!K65</f>
        <v>28.087635839311403</v>
      </c>
      <c r="L18" s="697">
        <f>+entero!L65</f>
        <v>27.84294317299636</v>
      </c>
      <c r="M18" s="697">
        <f>+entero!M65</f>
        <v>28.449824701835901</v>
      </c>
      <c r="N18" s="697">
        <f>+entero!N65</f>
        <v>29.644222593728603</v>
      </c>
      <c r="O18" s="697">
        <f>+entero!O65</f>
        <v>32.016033238488561</v>
      </c>
      <c r="P18" s="697">
        <f>+entero!P65</f>
        <v>33.35300384184626</v>
      </c>
      <c r="Q18" s="697">
        <f>+entero!Q65</f>
        <v>36.113295541145526</v>
      </c>
      <c r="R18" s="697">
        <f>+entero!R65</f>
        <v>36.565497571669098</v>
      </c>
      <c r="S18" s="697">
        <f>+entero!S65</f>
        <v>37.376328956608795</v>
      </c>
      <c r="T18" s="697">
        <f>+entero!T65</f>
        <v>38.100824945897514</v>
      </c>
      <c r="U18" s="697">
        <f>+entero!U65</f>
        <v>38.776672287369017</v>
      </c>
      <c r="V18" s="697">
        <f>+entero!V65</f>
        <v>39.094166727029474</v>
      </c>
      <c r="W18" s="697">
        <f>+entero!W65</f>
        <v>39.721494424172747</v>
      </c>
      <c r="X18" s="697">
        <f>+entero!X65</f>
        <v>40.391966789877557</v>
      </c>
      <c r="Y18" s="697">
        <f>+entero!Y65</f>
        <v>41.385088881530102</v>
      </c>
      <c r="Z18" s="697">
        <f>+entero!Z65</f>
        <v>43.382868474833543</v>
      </c>
      <c r="AA18" s="697">
        <f>+entero!AA65</f>
        <v>44.206303294054571</v>
      </c>
      <c r="AB18" s="697">
        <f>+entero!AB65</f>
        <v>45.973508213864669</v>
      </c>
      <c r="AC18" s="697">
        <f>+entero!AC65</f>
        <v>47.595161135426224</v>
      </c>
      <c r="AD18" s="697">
        <f>+entero!AD65</f>
        <v>48.803678883118145</v>
      </c>
      <c r="AE18" s="697">
        <f>+entero!AE65</f>
        <v>49.705463548936258</v>
      </c>
      <c r="AF18" s="697">
        <f>+entero!AF65</f>
        <v>50.829024579294845</v>
      </c>
      <c r="AG18" s="697">
        <f>+entero!AG65</f>
        <v>51.393924119155088</v>
      </c>
      <c r="AH18" s="697">
        <f>+entero!AH65</f>
        <v>52.535130162286578</v>
      </c>
      <c r="AI18" s="697">
        <f>+entero!AI65</f>
        <v>53.741177822615882</v>
      </c>
      <c r="AJ18" s="697">
        <f>+entero!AJ65</f>
        <v>55.615327871973619</v>
      </c>
      <c r="AK18" s="697">
        <f>+entero!AK65</f>
        <v>57.0723614458716</v>
      </c>
      <c r="AL18" s="697">
        <f>+entero!AL65</f>
        <v>59.104882283193064</v>
      </c>
      <c r="AM18" s="697">
        <f>+entero!AM65</f>
        <v>60.190789262031345</v>
      </c>
      <c r="AN18" s="697">
        <f>+entero!AN65</f>
        <v>61.50007861887201</v>
      </c>
      <c r="AO18" s="693">
        <f>+entero!AO65</f>
        <v>62.347023045736648</v>
      </c>
      <c r="AP18" s="697">
        <f>+entero!AP65</f>
        <v>64.0324397471353</v>
      </c>
      <c r="AQ18" s="697">
        <f>+entero!AQ65</f>
        <v>65.639290035572884</v>
      </c>
      <c r="AR18" s="697">
        <f>+entero!AR65</f>
        <v>67.598161926596077</v>
      </c>
      <c r="AS18" s="697">
        <f>+entero!AS65</f>
        <v>69.109874730849555</v>
      </c>
      <c r="AT18" s="697">
        <f>+entero!AT65</f>
        <v>70.864662563196831</v>
      </c>
      <c r="AU18" s="697">
        <f>+entero!AU65</f>
        <v>72.052709741719028</v>
      </c>
      <c r="AV18" s="697">
        <f>+entero!AV65</f>
        <v>73.164203824225964</v>
      </c>
      <c r="AW18" s="697">
        <f>+entero!AW65</f>
        <v>74.163132875471618</v>
      </c>
      <c r="AX18" s="697">
        <f>+entero!AX65</f>
        <v>75.065161119103209</v>
      </c>
      <c r="AY18" s="697">
        <f>+entero!AY65</f>
        <v>75.859386981108855</v>
      </c>
      <c r="AZ18" s="697">
        <f>+entero!AZ65</f>
        <v>76.760020879424999</v>
      </c>
      <c r="BA18" s="693">
        <f>+entero!BA65</f>
        <v>77.566755521160616</v>
      </c>
      <c r="BB18" s="693">
        <f>+entero!BB65</f>
        <v>78.053612005737264</v>
      </c>
      <c r="BC18" s="697">
        <f>+entero!BC65</f>
        <v>78.813252454800079</v>
      </c>
      <c r="BD18" s="693">
        <f>+entero!BD65</f>
        <v>79.59137676323958</v>
      </c>
      <c r="BE18" s="693">
        <f>+entero!BE65</f>
        <v>80.362984400328713</v>
      </c>
      <c r="BF18" s="693">
        <f>+entero!BF65</f>
        <v>81.566248680036551</v>
      </c>
      <c r="BG18" s="693">
        <f>+entero!BG65</f>
        <v>82.401606575673483</v>
      </c>
      <c r="BH18" s="693">
        <f>+entero!BH65</f>
        <v>83.294793710472547</v>
      </c>
      <c r="BI18" s="693">
        <f>+entero!BI65</f>
        <v>84.163004065730433</v>
      </c>
      <c r="BJ18" s="693">
        <f>+entero!BJ65</f>
        <v>84.992356713831356</v>
      </c>
      <c r="BK18" s="693">
        <f>+entero!BK65</f>
        <v>85.298792015754856</v>
      </c>
      <c r="BL18" s="693">
        <f>+entero!BL65</f>
        <v>85.705752773291479</v>
      </c>
      <c r="BM18" s="693">
        <f>+entero!BM65</f>
        <v>86.106880339804988</v>
      </c>
      <c r="BN18" s="693">
        <f>+entero!BN65</f>
        <v>86.297077949785731</v>
      </c>
      <c r="BO18" s="693">
        <f>+entero!BO65</f>
        <v>86.535623575225159</v>
      </c>
      <c r="BP18" s="693">
        <f>+entero!BP65</f>
        <v>86.707331062857207</v>
      </c>
      <c r="BQ18" s="693">
        <f>+entero!BQ65</f>
        <v>86.898367482853573</v>
      </c>
      <c r="BR18" s="693">
        <f>+entero!BR65</f>
        <v>87.435753291397788</v>
      </c>
      <c r="BS18" s="693">
        <f>+entero!BS65</f>
        <v>88.072972228339736</v>
      </c>
      <c r="BT18" s="693">
        <f>+entero!BT65</f>
        <v>88.53583836263897</v>
      </c>
      <c r="BU18" s="693">
        <f>+entero!BU65</f>
        <v>88.849449387117687</v>
      </c>
      <c r="BV18" s="693">
        <f>+entero!BV65</f>
        <v>89.120430988952776</v>
      </c>
      <c r="BW18" s="693">
        <f>+entero!BW65</f>
        <v>89.548873426334438</v>
      </c>
      <c r="BX18" s="693">
        <f>+entero!BX65</f>
        <v>89.840862940864866</v>
      </c>
      <c r="BY18" s="693">
        <f>+entero!BY65</f>
        <v>90.404459147841465</v>
      </c>
      <c r="BZ18" s="693">
        <f>+entero!BZ65</f>
        <v>90.68787959099069</v>
      </c>
      <c r="CA18" s="693">
        <f>+entero!CA65</f>
        <v>90.87911557015974</v>
      </c>
      <c r="CB18" s="693">
        <f>+entero!CB65</f>
        <v>91.02944057135231</v>
      </c>
      <c r="CC18" s="693">
        <f>+entero!CC65</f>
        <v>91.115965350746293</v>
      </c>
      <c r="CD18" s="693">
        <f>+entero!CD65</f>
        <v>91.557818450515143</v>
      </c>
      <c r="CE18" s="693">
        <f>+entero!CE65</f>
        <v>91.693686600294285</v>
      </c>
      <c r="CF18" s="693">
        <f>+entero!CF65</f>
        <v>91.898667388181863</v>
      </c>
      <c r="CG18" s="693">
        <f>+entero!CG65</f>
        <v>92.043520619315942</v>
      </c>
      <c r="CH18" s="693">
        <f>+entero!CH65</f>
        <v>92.175412668997865</v>
      </c>
      <c r="CI18" s="693">
        <f>+entero!CI65</f>
        <v>92.253971680846377</v>
      </c>
      <c r="CJ18" s="693">
        <f>+entero!CJ65</f>
        <v>92.192109813328798</v>
      </c>
      <c r="CK18" s="693">
        <f>+entero!CK65</f>
        <v>92.366079614868696</v>
      </c>
      <c r="CL18" s="693">
        <f>+entero!CL65</f>
        <v>92.547119559035281</v>
      </c>
      <c r="CM18" s="693">
        <f>+entero!CM65</f>
        <v>92.757728226083259</v>
      </c>
      <c r="CN18" s="693">
        <f>+entero!CN65</f>
        <v>92.773877012268883</v>
      </c>
      <c r="CO18" s="693">
        <f>+entero!CO65</f>
        <v>92.769600395642797</v>
      </c>
      <c r="CP18" s="693">
        <f>+entero!CP65</f>
        <v>92.79340373415252</v>
      </c>
      <c r="CQ18" s="693">
        <f>+entero!CQ65</f>
        <v>92.852101544738204</v>
      </c>
      <c r="CR18" s="693">
        <f>+entero!CR65</f>
        <v>92.922852733256818</v>
      </c>
      <c r="CS18" s="694">
        <f>+entero!CS65</f>
        <v>92.91975527931362</v>
      </c>
      <c r="CT18" s="695">
        <f>+entero!CT65</f>
        <v>92.926066918379206</v>
      </c>
      <c r="CU18" s="695">
        <f>+entero!CU65</f>
        <v>92.918272593043525</v>
      </c>
      <c r="CV18" s="695">
        <f>+entero!CV65</f>
        <v>92.908149018995275</v>
      </c>
      <c r="CW18" s="696">
        <f>+entero!CW65</f>
        <v>92.912212987932691</v>
      </c>
      <c r="CX18" s="662"/>
      <c r="CY18" s="554"/>
      <c r="CZ18" s="3"/>
      <c r="DA18" s="505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346"/>
      <c r="CT19" s="100"/>
      <c r="CU19" s="100"/>
      <c r="CV19" s="100"/>
      <c r="CW19" s="347"/>
      <c r="CX19" s="662"/>
      <c r="CY19" s="554"/>
      <c r="CZ19" s="3"/>
      <c r="DA19" s="505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3.5" customHeight="1" x14ac:dyDescent="0.2">
      <c r="A20" s="3"/>
      <c r="B20" s="10"/>
      <c r="C20" s="17"/>
      <c r="D20" s="22" t="s">
        <v>195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434.95026899708461</v>
      </c>
      <c r="BW20" s="504">
        <f>+entero!BW67</f>
        <v>427.43599070408169</v>
      </c>
      <c r="BX20" s="504">
        <f>+entero!BX67</f>
        <v>476.37680942274056</v>
      </c>
      <c r="BY20" s="504">
        <f>+entero!BY67</f>
        <v>486.62838875947517</v>
      </c>
      <c r="BZ20" s="504">
        <f>+entero!BZ67</f>
        <v>478.35998658892129</v>
      </c>
      <c r="CA20" s="504">
        <f>+entero!CA67</f>
        <v>504.02662524927098</v>
      </c>
      <c r="CB20" s="504">
        <f>+entero!CB67</f>
        <v>493.19023634839658</v>
      </c>
      <c r="CC20" s="504">
        <f>+entero!CC67</f>
        <v>502.41885803206992</v>
      </c>
      <c r="CD20" s="504">
        <f>+entero!CD67</f>
        <v>484.47723956559776</v>
      </c>
      <c r="CE20" s="504">
        <f>+entero!CE67</f>
        <v>485.53255023032057</v>
      </c>
      <c r="CF20" s="504">
        <f>+entero!CF67</f>
        <v>486.49048875183473</v>
      </c>
      <c r="CG20" s="504">
        <f>+entero!CG67</f>
        <v>477.1305100437317</v>
      </c>
      <c r="CH20" s="504">
        <f>+entero!CH67</f>
        <v>501.18123795189513</v>
      </c>
      <c r="CI20" s="504">
        <f>+entero!CI67</f>
        <v>510.6599207172012</v>
      </c>
      <c r="CJ20" s="504">
        <f>+entero!CJ67</f>
        <v>550.42036056378822</v>
      </c>
      <c r="CK20" s="504">
        <f>+entero!CK67</f>
        <v>661.87006633673468</v>
      </c>
      <c r="CL20" s="504">
        <f>+entero!CL67</f>
        <v>659.88515786734695</v>
      </c>
      <c r="CM20" s="504">
        <f>+entero!CM67</f>
        <v>670.04036210349864</v>
      </c>
      <c r="CN20" s="504">
        <f>+entero!CN67</f>
        <v>669.85166983200975</v>
      </c>
      <c r="CO20" s="504">
        <f>+entero!CO67</f>
        <v>666.21189553317595</v>
      </c>
      <c r="CP20" s="504">
        <f>+entero!CP67</f>
        <v>664.59441776203857</v>
      </c>
      <c r="CQ20" s="504">
        <f>+entero!CQ67</f>
        <v>671.88725159294256</v>
      </c>
      <c r="CR20" s="504">
        <f>+entero!CR67</f>
        <v>672.33488349819049</v>
      </c>
      <c r="CS20" s="662">
        <f>+entero!CS67</f>
        <v>672.92752302588713</v>
      </c>
      <c r="CT20" s="663">
        <f>+entero!CT67</f>
        <v>670.52284062355477</v>
      </c>
      <c r="CU20" s="663">
        <f>+entero!CU67</f>
        <v>670.26485277078507</v>
      </c>
      <c r="CV20" s="663">
        <f>+entero!CV67</f>
        <v>683.93570715562487</v>
      </c>
      <c r="CW20" s="664">
        <f>+entero!CW67</f>
        <v>688.67958091072683</v>
      </c>
      <c r="CX20" s="662">
        <f>+entero!CX67</f>
        <v>16.344697412536334</v>
      </c>
      <c r="CY20" s="554">
        <f>+entero!CY67</f>
        <v>2.4310351602603308</v>
      </c>
      <c r="CZ20" s="3"/>
      <c r="DA20" s="505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3.5" customHeight="1" x14ac:dyDescent="0.2">
      <c r="A21" s="3"/>
      <c r="B21" s="10"/>
      <c r="C21" s="17"/>
      <c r="D21" s="698" t="s">
        <v>191</v>
      </c>
      <c r="E21" s="693">
        <f>+entero!E68</f>
        <v>29.608725951431719</v>
      </c>
      <c r="F21" s="697">
        <f>+entero!F68</f>
        <v>29.982314879707221</v>
      </c>
      <c r="G21" s="697">
        <f>+entero!G68</f>
        <v>29.10871909184284</v>
      </c>
      <c r="H21" s="697">
        <f>+entero!H68</f>
        <v>25.325194831620745</v>
      </c>
      <c r="I21" s="697">
        <f>+entero!I68</f>
        <v>29.337065971699726</v>
      </c>
      <c r="J21" s="697">
        <f>+entero!J68</f>
        <v>25.413734907762723</v>
      </c>
      <c r="K21" s="697">
        <f>+entero!K68</f>
        <v>36.125562689101329</v>
      </c>
      <c r="L21" s="697">
        <f>+entero!L68</f>
        <v>33.753248787141729</v>
      </c>
      <c r="M21" s="697">
        <f>+entero!M68</f>
        <v>26.003375728121746</v>
      </c>
      <c r="N21" s="697">
        <f>+entero!N68</f>
        <v>36.150484698156845</v>
      </c>
      <c r="O21" s="697">
        <f>+entero!O68</f>
        <v>32.051945241635131</v>
      </c>
      <c r="P21" s="697">
        <f>+entero!P68</f>
        <v>37.568973260565095</v>
      </c>
      <c r="Q21" s="697">
        <f>+entero!Q68</f>
        <v>33.300094505160288</v>
      </c>
      <c r="R21" s="697">
        <f>+entero!R68</f>
        <v>41.015211045997766</v>
      </c>
      <c r="S21" s="697">
        <f>+entero!S68</f>
        <v>35.217164730836252</v>
      </c>
      <c r="T21" s="697">
        <f>+entero!T68</f>
        <v>34.805092083168454</v>
      </c>
      <c r="U21" s="697">
        <f>+entero!U68</f>
        <v>35.248688179698405</v>
      </c>
      <c r="V21" s="697">
        <f>+entero!V68</f>
        <v>37.984396950735359</v>
      </c>
      <c r="W21" s="697">
        <f>+entero!W68</f>
        <v>35.051326609730523</v>
      </c>
      <c r="X21" s="697">
        <f>+entero!X68</f>
        <v>34.571407331737092</v>
      </c>
      <c r="Y21" s="697">
        <f>+entero!Y68</f>
        <v>40.805673344128309</v>
      </c>
      <c r="Z21" s="697">
        <f>+entero!Z68</f>
        <v>39.245893166712492</v>
      </c>
      <c r="AA21" s="697">
        <f>+entero!AA68</f>
        <v>32.869212830342761</v>
      </c>
      <c r="AB21" s="697">
        <f>+entero!AB68</f>
        <v>38.230594090884942</v>
      </c>
      <c r="AC21" s="697">
        <f>+entero!AC68</f>
        <v>37.470745567076619</v>
      </c>
      <c r="AD21" s="697">
        <f>+entero!AD68</f>
        <v>36.777092579676427</v>
      </c>
      <c r="AE21" s="697">
        <f>+entero!AE68</f>
        <v>37.325811476374483</v>
      </c>
      <c r="AF21" s="697">
        <f>+entero!AF68</f>
        <v>37.370450314426677</v>
      </c>
      <c r="AG21" s="697">
        <f>+entero!AG68</f>
        <v>44.746327550562455</v>
      </c>
      <c r="AH21" s="697">
        <f>+entero!AH68</f>
        <v>39.131425037896797</v>
      </c>
      <c r="AI21" s="697">
        <f>+entero!AI68</f>
        <v>44.087644264850375</v>
      </c>
      <c r="AJ21" s="697">
        <f>+entero!AJ68</f>
        <v>40.100579164462566</v>
      </c>
      <c r="AK21" s="697">
        <f>+entero!AK68</f>
        <v>39.42991972955241</v>
      </c>
      <c r="AL21" s="697">
        <f>+entero!AL68</f>
        <v>40.845236656628792</v>
      </c>
      <c r="AM21" s="697">
        <f>+entero!AM68</f>
        <v>49.584347280466602</v>
      </c>
      <c r="AN21" s="697">
        <f>+entero!AN68</f>
        <v>50.455696913299896</v>
      </c>
      <c r="AO21" s="693">
        <f>+entero!AO68</f>
        <v>58.608036943807164</v>
      </c>
      <c r="AP21" s="697">
        <f>+entero!AP68</f>
        <v>58.339067857931624</v>
      </c>
      <c r="AQ21" s="697">
        <f>+entero!AQ68</f>
        <v>58.581650319176369</v>
      </c>
      <c r="AR21" s="697">
        <f>+entero!AR68</f>
        <v>58.371894458164078</v>
      </c>
      <c r="AS21" s="697">
        <f>+entero!AS68</f>
        <v>58.110520200614467</v>
      </c>
      <c r="AT21" s="697">
        <f>+entero!AT68</f>
        <v>58.854996624132916</v>
      </c>
      <c r="AU21" s="697">
        <f>+entero!AU68</f>
        <v>59.596084814168968</v>
      </c>
      <c r="AV21" s="697">
        <f>+entero!AV68</f>
        <v>59.768941976268188</v>
      </c>
      <c r="AW21" s="697">
        <f>+entero!AW68</f>
        <v>62.993185278390762</v>
      </c>
      <c r="AX21" s="697">
        <f>+entero!AX68</f>
        <v>64.369198381571266</v>
      </c>
      <c r="AY21" s="697">
        <f>+entero!AY68</f>
        <v>68.13478913480445</v>
      </c>
      <c r="AZ21" s="697">
        <f>+entero!AZ68</f>
        <v>69.439463645575586</v>
      </c>
      <c r="BA21" s="693">
        <f>+entero!BA68</f>
        <v>70.81904509240195</v>
      </c>
      <c r="BB21" s="693">
        <f>+entero!BB68</f>
        <v>72.043568279043029</v>
      </c>
      <c r="BC21" s="697">
        <f>+entero!BC68</f>
        <v>72.526230116597034</v>
      </c>
      <c r="BD21" s="693">
        <f>+entero!BD68</f>
        <v>73.719885384619857</v>
      </c>
      <c r="BE21" s="693">
        <f>+entero!BE68</f>
        <v>75.74383979358592</v>
      </c>
      <c r="BF21" s="693">
        <f>+entero!BF68</f>
        <v>70.749886130043279</v>
      </c>
      <c r="BG21" s="693">
        <f>+entero!BG68</f>
        <v>71.340213120718715</v>
      </c>
      <c r="BH21" s="693">
        <f>+entero!BH68</f>
        <v>70.567153237013173</v>
      </c>
      <c r="BI21" s="693">
        <f>+entero!BI68</f>
        <v>71.64581749353664</v>
      </c>
      <c r="BJ21" s="693">
        <f>+entero!BJ68</f>
        <v>67.770944749219524</v>
      </c>
      <c r="BK21" s="693">
        <f>+entero!BK68</f>
        <v>69.390923102800784</v>
      </c>
      <c r="BL21" s="693">
        <f>+entero!BL68</f>
        <v>70.532599535105021</v>
      </c>
      <c r="BM21" s="693">
        <f>+entero!BM68</f>
        <v>71.592959802047517</v>
      </c>
      <c r="BN21" s="693">
        <f>+entero!BN68</f>
        <v>71.231021100407744</v>
      </c>
      <c r="BO21" s="693">
        <f>+entero!BO68</f>
        <v>71.30459376162591</v>
      </c>
      <c r="BP21" s="693">
        <f>+entero!BP68</f>
        <v>71.066773054539226</v>
      </c>
      <c r="BQ21" s="693">
        <f>+entero!BQ68</f>
        <v>70.45254225565435</v>
      </c>
      <c r="BR21" s="693">
        <f>+entero!BR68</f>
        <v>70.951084854575285</v>
      </c>
      <c r="BS21" s="693">
        <f>+entero!BS68</f>
        <v>71.411213777394195</v>
      </c>
      <c r="BT21" s="693">
        <f>+entero!BT68</f>
        <v>71.8324348630006</v>
      </c>
      <c r="BU21" s="693">
        <f>+entero!BU68</f>
        <v>71.9801962953957</v>
      </c>
      <c r="BV21" s="693">
        <f>+entero!BV68</f>
        <v>73.643670141190611</v>
      </c>
      <c r="BW21" s="693">
        <f>+entero!BW68</f>
        <v>74.857590919774523</v>
      </c>
      <c r="BX21" s="693">
        <f>+entero!BX68</f>
        <v>73.106915526919863</v>
      </c>
      <c r="BY21" s="693">
        <f>+entero!BY68</f>
        <v>70.562571185231036</v>
      </c>
      <c r="BZ21" s="693">
        <f>+entero!BZ68</f>
        <v>72.341495244934762</v>
      </c>
      <c r="CA21" s="693">
        <f>+entero!CA68</f>
        <v>69.641703464956464</v>
      </c>
      <c r="CB21" s="693">
        <f>+entero!CB68</f>
        <v>69.290827385703778</v>
      </c>
      <c r="CC21" s="693">
        <f>+entero!CC68</f>
        <v>69.872571079222794</v>
      </c>
      <c r="CD21" s="693">
        <f>+entero!CD68</f>
        <v>70.912588254552659</v>
      </c>
      <c r="CE21" s="693">
        <f>+entero!CE68</f>
        <v>71.352690517633434</v>
      </c>
      <c r="CF21" s="693">
        <f>+entero!CF68</f>
        <v>69.755908457809014</v>
      </c>
      <c r="CG21" s="693">
        <f>+entero!CG68</f>
        <v>71.916706633924079</v>
      </c>
      <c r="CH21" s="693">
        <f>+entero!CH68</f>
        <v>73.11722182993941</v>
      </c>
      <c r="CI21" s="693">
        <f>+entero!CI68</f>
        <v>74.908590118808121</v>
      </c>
      <c r="CJ21" s="693">
        <f>+entero!CJ68</f>
        <v>74.414566198457592</v>
      </c>
      <c r="CK21" s="693">
        <f>+entero!CK68</f>
        <v>78.689087631857504</v>
      </c>
      <c r="CL21" s="693">
        <f>+entero!CL68</f>
        <v>78.69775334201465</v>
      </c>
      <c r="CM21" s="693">
        <f>+entero!CM68</f>
        <v>80.925845266922963</v>
      </c>
      <c r="CN21" s="693">
        <f>+entero!CN68</f>
        <v>81.202852386862347</v>
      </c>
      <c r="CO21" s="693">
        <f>+entero!CO68</f>
        <v>80.986024328055777</v>
      </c>
      <c r="CP21" s="693">
        <f>+entero!CP68</f>
        <v>80.610111724370341</v>
      </c>
      <c r="CQ21" s="693">
        <f>+entero!CQ68</f>
        <v>80.953029279488447</v>
      </c>
      <c r="CR21" s="693">
        <f>+entero!CR68</f>
        <v>81.063827320164108</v>
      </c>
      <c r="CS21" s="694">
        <f>+entero!CS68</f>
        <v>81.098812486873214</v>
      </c>
      <c r="CT21" s="695">
        <f>+entero!CT68</f>
        <v>81.023249774680679</v>
      </c>
      <c r="CU21" s="695">
        <f>+entero!CU68</f>
        <v>81.120634923834189</v>
      </c>
      <c r="CV21" s="695">
        <f>+entero!CV68</f>
        <v>79.638288615354114</v>
      </c>
      <c r="CW21" s="696">
        <f>+entero!CW68</f>
        <v>79.840554216263584</v>
      </c>
      <c r="CX21" s="662"/>
      <c r="CY21" s="554"/>
      <c r="CZ21" s="3"/>
      <c r="DA21" s="505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346"/>
      <c r="CT22" s="100"/>
      <c r="CU22" s="100"/>
      <c r="CV22" s="100"/>
      <c r="CW22" s="347"/>
      <c r="CX22" s="662"/>
      <c r="CY22" s="554"/>
      <c r="CZ22" s="3"/>
      <c r="DA22" s="505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6"/>
      <c r="CT23" s="60"/>
      <c r="CU23" s="60"/>
      <c r="CV23" s="60"/>
      <c r="CW23" s="339"/>
      <c r="CX23" s="662"/>
      <c r="CY23" s="554"/>
      <c r="CZ23" s="3"/>
      <c r="DA23" s="505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2.75" customHeight="1" x14ac:dyDescent="0.2">
      <c r="A24" s="3"/>
      <c r="B24" s="10"/>
      <c r="C24" s="17"/>
      <c r="D24" s="700" t="s">
        <v>170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4055.7178496199299</v>
      </c>
      <c r="CA24" s="504">
        <f>+entero!CA70</f>
        <v>3995.2715145524844</v>
      </c>
      <c r="CB24" s="504">
        <f>+entero!CB70</f>
        <v>3745.9608039812006</v>
      </c>
      <c r="CC24" s="504">
        <f>+entero!CC70</f>
        <v>3861.1813416265218</v>
      </c>
      <c r="CD24" s="504">
        <f>+entero!CD70</f>
        <v>4158.4530232946181</v>
      </c>
      <c r="CE24" s="504">
        <f>+entero!CE70</f>
        <v>4526.1441037225413</v>
      </c>
      <c r="CF24" s="504">
        <f>+entero!CF70</f>
        <v>4448.2607802507982</v>
      </c>
      <c r="CG24" s="504">
        <f>+entero!CG70</f>
        <v>4626.8480839791364</v>
      </c>
      <c r="CH24" s="504">
        <f>+entero!CH70</f>
        <v>5139.8565043359822</v>
      </c>
      <c r="CI24" s="504">
        <f>+entero!CI70</f>
        <v>5379.3039134560349</v>
      </c>
      <c r="CJ24" s="504">
        <f>+entero!CJ70</f>
        <v>5531.201196149701</v>
      </c>
      <c r="CK24" s="504">
        <f>+entero!CK70</f>
        <v>6514.9965981859514</v>
      </c>
      <c r="CL24" s="504">
        <f>+entero!CL70</f>
        <v>6012.3481516862921</v>
      </c>
      <c r="CM24" s="504">
        <f>+entero!CM70</f>
        <v>5674.9994921862153</v>
      </c>
      <c r="CN24" s="504">
        <f>+entero!CN70</f>
        <v>5328.6092404266119</v>
      </c>
      <c r="CO24" s="504">
        <f>+entero!CO70</f>
        <v>5490.43867278379</v>
      </c>
      <c r="CP24" s="504">
        <f>+entero!CP70</f>
        <v>5385.3991429462849</v>
      </c>
      <c r="CQ24" s="504">
        <f>+entero!CQ70</f>
        <v>5314.0126698335271</v>
      </c>
      <c r="CR24" s="504">
        <f>+entero!CR70</f>
        <v>5110.3769630941224</v>
      </c>
      <c r="CS24" s="662">
        <f>+entero!CS70</f>
        <v>5052.0533730701336</v>
      </c>
      <c r="CT24" s="663">
        <f>+entero!CT70</f>
        <v>5030.8484794949391</v>
      </c>
      <c r="CU24" s="663">
        <f>+entero!CU70</f>
        <v>4981.6671125120574</v>
      </c>
      <c r="CV24" s="663">
        <f>+entero!CV70</f>
        <v>4983.2752604377383</v>
      </c>
      <c r="CW24" s="664">
        <f>+entero!CW70</f>
        <v>5107.7246891591067</v>
      </c>
      <c r="CX24" s="662">
        <f>+entero!CX70</f>
        <v>-2.6522739350157281</v>
      </c>
      <c r="CY24" s="554">
        <f>+entero!CY70</f>
        <v>-5.1899770881280727E-2</v>
      </c>
      <c r="CZ24" s="3"/>
      <c r="DA24" s="505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2.75" customHeight="1" x14ac:dyDescent="0.2">
      <c r="A25" s="3"/>
      <c r="B25" s="10"/>
      <c r="C25" s="17"/>
      <c r="D25" s="700" t="s">
        <v>44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1100.6562177418368</v>
      </c>
      <c r="CA25" s="504">
        <f>+entero!CA71</f>
        <v>903.79305483498547</v>
      </c>
      <c r="CB25" s="504">
        <f>+entero!CB71</f>
        <v>573.47508981792987</v>
      </c>
      <c r="CC25" s="504">
        <f>+entero!CC71</f>
        <v>608.54651751639938</v>
      </c>
      <c r="CD25" s="504">
        <f>+entero!CD71</f>
        <v>1057.4249900692419</v>
      </c>
      <c r="CE25" s="504">
        <f>+entero!CE71</f>
        <v>1336.0994956741984</v>
      </c>
      <c r="CF25" s="504">
        <f>+entero!CF71</f>
        <v>1407.2871674067055</v>
      </c>
      <c r="CG25" s="504">
        <f>+entero!CG71</f>
        <v>1605.2257823615159</v>
      </c>
      <c r="CH25" s="504">
        <f>+entero!CH71</f>
        <v>2019.983322553936</v>
      </c>
      <c r="CI25" s="504">
        <f>+entero!CI71</f>
        <v>2342.3559602900873</v>
      </c>
      <c r="CJ25" s="504">
        <f>+entero!CJ71</f>
        <v>2449.4980466690954</v>
      </c>
      <c r="CK25" s="504">
        <f>+entero!CK71</f>
        <v>3211.8432431909609</v>
      </c>
      <c r="CL25" s="504">
        <f>+entero!CL71</f>
        <v>2770.8531200451894</v>
      </c>
      <c r="CM25" s="504">
        <f>+entero!CM71</f>
        <v>2437.9147961822155</v>
      </c>
      <c r="CN25" s="504">
        <f>+entero!CN71</f>
        <v>2121.9001243403791</v>
      </c>
      <c r="CO25" s="504">
        <f>+entero!CO71</f>
        <v>2239.9617679620987</v>
      </c>
      <c r="CP25" s="504">
        <f>+entero!CP71</f>
        <v>2213.5409832864434</v>
      </c>
      <c r="CQ25" s="504">
        <f>+entero!CQ71</f>
        <v>2162.8981606603493</v>
      </c>
      <c r="CR25" s="504">
        <f>+entero!CR71</f>
        <v>1911.8987894205541</v>
      </c>
      <c r="CS25" s="662">
        <f>+entero!CS71</f>
        <v>1866.2950405014578</v>
      </c>
      <c r="CT25" s="663">
        <f>+entero!CT71</f>
        <v>1848.7859920167637</v>
      </c>
      <c r="CU25" s="663">
        <f>+entero!CU71</f>
        <v>1800.9265380393585</v>
      </c>
      <c r="CV25" s="663">
        <f>+entero!CV71</f>
        <v>1709.8647095160352</v>
      </c>
      <c r="CW25" s="664">
        <f>+entero!CW71</f>
        <v>1905.6837181290084</v>
      </c>
      <c r="CX25" s="662">
        <f>+entero!CX71</f>
        <v>-6.2150712915456552</v>
      </c>
      <c r="CY25" s="554">
        <f>+entero!CY71</f>
        <v>-0.32507323745046834</v>
      </c>
      <c r="CZ25" s="3"/>
      <c r="DA25" s="505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2.75" customHeight="1" x14ac:dyDescent="0.2">
      <c r="A26" s="3"/>
      <c r="B26" s="10"/>
      <c r="C26" s="17"/>
      <c r="D26" s="700" t="s">
        <v>45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862.65258691253632</v>
      </c>
      <c r="CA26" s="504">
        <f>+entero!CA72</f>
        <v>863.1997200655976</v>
      </c>
      <c r="CB26" s="504">
        <f>+entero!CB72</f>
        <v>854.56767445626815</v>
      </c>
      <c r="CC26" s="504">
        <f>+entero!CC72</f>
        <v>866.40120074198262</v>
      </c>
      <c r="CD26" s="504">
        <f>+entero!CD72</f>
        <v>696.84090751749261</v>
      </c>
      <c r="CE26" s="504">
        <f>+entero!CE72</f>
        <v>730.76316841982509</v>
      </c>
      <c r="CF26" s="504">
        <f>+entero!CF72</f>
        <v>558.6888989956268</v>
      </c>
      <c r="CG26" s="504">
        <f>+entero!CG72</f>
        <v>547.55851781924184</v>
      </c>
      <c r="CH26" s="504">
        <f>+entero!CH72</f>
        <v>570.52133981486872</v>
      </c>
      <c r="CI26" s="504">
        <f>+entero!CI72</f>
        <v>586.19860629883385</v>
      </c>
      <c r="CJ26" s="504">
        <f>+entero!CJ72</f>
        <v>596.64105278279874</v>
      </c>
      <c r="CK26" s="504">
        <f>+entero!CK72</f>
        <v>636.92264749416904</v>
      </c>
      <c r="CL26" s="504">
        <f>+entero!CL72</f>
        <v>643.91681704518942</v>
      </c>
      <c r="CM26" s="504">
        <f>+entero!CM72</f>
        <v>629.78642102332356</v>
      </c>
      <c r="CN26" s="504">
        <f>+entero!CN72</f>
        <v>623.94988606705533</v>
      </c>
      <c r="CO26" s="504">
        <f>+entero!CO72</f>
        <v>623.95350338921287</v>
      </c>
      <c r="CP26" s="504">
        <f>+entero!CP72</f>
        <v>628.09149428134094</v>
      </c>
      <c r="CQ26" s="504">
        <f>+entero!CQ72</f>
        <v>641.84221548396499</v>
      </c>
      <c r="CR26" s="504">
        <f>+entero!CR72</f>
        <v>636.22584785131176</v>
      </c>
      <c r="CS26" s="662">
        <f>+entero!CS72</f>
        <v>636.23572224927125</v>
      </c>
      <c r="CT26" s="663">
        <f>+entero!CT72</f>
        <v>626.72139752186604</v>
      </c>
      <c r="CU26" s="663">
        <f>+entero!CU72</f>
        <v>626.72346488338189</v>
      </c>
      <c r="CV26" s="663">
        <f>+entero!CV72</f>
        <v>626.729744861516</v>
      </c>
      <c r="CW26" s="664">
        <f>+entero!CW72</f>
        <v>626.69982893585984</v>
      </c>
      <c r="CX26" s="662">
        <f>+entero!CX72</f>
        <v>-9.5260189154519139</v>
      </c>
      <c r="CY26" s="554">
        <f>+entero!CY72</f>
        <v>-1.4972700256714822</v>
      </c>
      <c r="CZ26" s="3"/>
      <c r="DA26" s="505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2.75" customHeight="1" x14ac:dyDescent="0.2">
      <c r="A27" s="3"/>
      <c r="B27" s="10"/>
      <c r="C27" s="17"/>
      <c r="D27" s="700" t="s">
        <v>46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775.37085391555672</v>
      </c>
      <c r="CA27" s="504">
        <f>+entero!CA73</f>
        <v>900.78044254190092</v>
      </c>
      <c r="CB27" s="504">
        <f>+entero!CB73</f>
        <v>948.60012129700283</v>
      </c>
      <c r="CC27" s="504">
        <f>+entero!CC73</f>
        <v>887.16531528813994</v>
      </c>
      <c r="CD27" s="504">
        <f>+entero!CD73</f>
        <v>861.95807256788316</v>
      </c>
      <c r="CE27" s="504">
        <f>+entero!CE73</f>
        <v>918.06957905851891</v>
      </c>
      <c r="CF27" s="504">
        <f>+entero!CF73</f>
        <v>949.28993600846627</v>
      </c>
      <c r="CG27" s="504">
        <f>+entero!CG73</f>
        <v>816.27481673837895</v>
      </c>
      <c r="CH27" s="504">
        <f>+entero!CH73</f>
        <v>901.81922951717775</v>
      </c>
      <c r="CI27" s="504">
        <f>+entero!CI73</f>
        <v>828.75024638711352</v>
      </c>
      <c r="CJ27" s="504">
        <f>+entero!CJ73</f>
        <v>874.38466787780749</v>
      </c>
      <c r="CK27" s="504">
        <f>+entero!CK73</f>
        <v>905.90178747082211</v>
      </c>
      <c r="CL27" s="504">
        <f>+entero!CL73</f>
        <v>836.66239000591247</v>
      </c>
      <c r="CM27" s="504">
        <f>+entero!CM73</f>
        <v>861.48665896067644</v>
      </c>
      <c r="CN27" s="504">
        <f>+entero!CN73</f>
        <v>831.37475938917771</v>
      </c>
      <c r="CO27" s="504">
        <f>+entero!CO73</f>
        <v>875.10520585247809</v>
      </c>
      <c r="CP27" s="504">
        <f>+entero!CP73</f>
        <v>767.31932030850157</v>
      </c>
      <c r="CQ27" s="504">
        <f>+entero!CQ73</f>
        <v>761.85113756921271</v>
      </c>
      <c r="CR27" s="504">
        <f>+entero!CR73</f>
        <v>734.6715702122566</v>
      </c>
      <c r="CS27" s="662">
        <f>+entero!CS73</f>
        <v>721.92426571940518</v>
      </c>
      <c r="CT27" s="663">
        <f>+entero!CT73</f>
        <v>725.2181563663089</v>
      </c>
      <c r="CU27" s="663">
        <f>+entero!CU73</f>
        <v>723.90738514931763</v>
      </c>
      <c r="CV27" s="663">
        <f>+entero!CV73</f>
        <v>816.82782286018664</v>
      </c>
      <c r="CW27" s="664">
        <f>+entero!CW73</f>
        <v>745.39424359423901</v>
      </c>
      <c r="CX27" s="662">
        <f>+entero!CX73</f>
        <v>10.722673381982418</v>
      </c>
      <c r="CY27" s="554">
        <f>+entero!CY73</f>
        <v>1.4595193031471831</v>
      </c>
      <c r="CZ27" s="3"/>
      <c r="DA27" s="505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2.75" customHeight="1" x14ac:dyDescent="0.2">
      <c r="A28" s="3"/>
      <c r="B28" s="10"/>
      <c r="C28" s="17"/>
      <c r="D28" s="700" t="s">
        <v>47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1317.03819105</v>
      </c>
      <c r="CA28" s="504">
        <f>+entero!CA74</f>
        <v>1327.4982971100001</v>
      </c>
      <c r="CB28" s="504">
        <f>+entero!CB74</f>
        <v>1369.3179184099999</v>
      </c>
      <c r="CC28" s="504">
        <f>+entero!CC74</f>
        <v>1499.0683080799997</v>
      </c>
      <c r="CD28" s="504">
        <f>+entero!CD74</f>
        <v>1542.2290531399999</v>
      </c>
      <c r="CE28" s="504">
        <f>+entero!CE74</f>
        <v>1541.2118605699993</v>
      </c>
      <c r="CF28" s="504">
        <f>+entero!CF74</f>
        <v>1532.9947778400001</v>
      </c>
      <c r="CG28" s="504">
        <f>+entero!CG74</f>
        <v>1657.7889670599995</v>
      </c>
      <c r="CH28" s="504">
        <f>+entero!CH74</f>
        <v>1647.5326124499998</v>
      </c>
      <c r="CI28" s="504">
        <f>+entero!CI74</f>
        <v>1621.9991004799999</v>
      </c>
      <c r="CJ28" s="504">
        <f>+entero!CJ74</f>
        <v>1610.6774288199992</v>
      </c>
      <c r="CK28" s="504">
        <f>+entero!CK74</f>
        <v>1760.3289200299998</v>
      </c>
      <c r="CL28" s="504">
        <f>+entero!CL74</f>
        <v>1760.9158245900003</v>
      </c>
      <c r="CM28" s="504">
        <f>+entero!CM74</f>
        <v>1745.8116160199995</v>
      </c>
      <c r="CN28" s="504">
        <f>+entero!CN74</f>
        <v>1751.3844706300001</v>
      </c>
      <c r="CO28" s="504">
        <f>+entero!CO74</f>
        <v>1751.4181955799995</v>
      </c>
      <c r="CP28" s="504">
        <f>+entero!CP74</f>
        <v>1776.4473450699998</v>
      </c>
      <c r="CQ28" s="504">
        <f>+entero!CQ74</f>
        <v>1747.42115612</v>
      </c>
      <c r="CR28" s="504">
        <f>+entero!CR74</f>
        <v>1827.5807556099999</v>
      </c>
      <c r="CS28" s="662">
        <f>+entero!CS74</f>
        <v>1827.5983446</v>
      </c>
      <c r="CT28" s="663">
        <f>+entero!CT74</f>
        <v>1830.1229335899998</v>
      </c>
      <c r="CU28" s="663">
        <f>+entero!CU74</f>
        <v>1830.10972444</v>
      </c>
      <c r="CV28" s="663">
        <f>+entero!CV74</f>
        <v>1829.8529832000004</v>
      </c>
      <c r="CW28" s="664">
        <f>+entero!CW74</f>
        <v>1829.9468984999999</v>
      </c>
      <c r="CX28" s="662">
        <f>+entero!CX74</f>
        <v>2.3661428899999919</v>
      </c>
      <c r="CY28" s="554">
        <f>+entero!CY74</f>
        <v>0.12946858204414546</v>
      </c>
      <c r="CZ28" s="3"/>
      <c r="DA28" s="505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2.75" customHeight="1" x14ac:dyDescent="0.2">
      <c r="A29" s="3"/>
      <c r="B29" s="10"/>
      <c r="C29" s="17"/>
      <c r="D29" s="700" t="s">
        <v>222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736.56181556195952</v>
      </c>
      <c r="AD29" s="504">
        <f>+entero!AD75</f>
        <v>914.07925072046123</v>
      </c>
      <c r="AE29" s="504">
        <f>+entero!AE75</f>
        <v>845.29349710982672</v>
      </c>
      <c r="AF29" s="504">
        <f>+entero!AF75</f>
        <v>853.32202898550713</v>
      </c>
      <c r="AG29" s="504">
        <f>+entero!AG75</f>
        <v>452.23018867924532</v>
      </c>
      <c r="AH29" s="504">
        <f>+entero!AH75</f>
        <v>286.8849056603774</v>
      </c>
      <c r="AI29" s="504">
        <f>+entero!AI75</f>
        <v>405.69752906976748</v>
      </c>
      <c r="AJ29" s="504">
        <f>+entero!AJ75</f>
        <v>337.11382823871901</v>
      </c>
      <c r="AK29" s="504">
        <f>+entero!AK75</f>
        <v>461.14206695778739</v>
      </c>
      <c r="AL29" s="504">
        <f>+entero!AL75</f>
        <v>647.58093158660859</v>
      </c>
      <c r="AM29" s="504">
        <f>+entero!AM75</f>
        <v>741.15676855895185</v>
      </c>
      <c r="AN29" s="504">
        <f>+entero!AN75</f>
        <v>1031.087609329446</v>
      </c>
      <c r="AO29" s="504">
        <f>+entero!AO75</f>
        <v>1279.5123906705537</v>
      </c>
      <c r="AP29" s="504">
        <f>+entero!AP75</f>
        <v>1040.9766763848397</v>
      </c>
      <c r="AQ29" s="504">
        <f>+entero!AQ75</f>
        <v>1037.1906705539357</v>
      </c>
      <c r="AR29" s="504">
        <f>+entero!AR75</f>
        <v>1174.371137026239</v>
      </c>
      <c r="AS29" s="504">
        <f>+entero!AS75</f>
        <v>873.14125364431493</v>
      </c>
      <c r="AT29" s="504">
        <f>+entero!AT75</f>
        <v>675.71865889212825</v>
      </c>
      <c r="AU29" s="504">
        <f>+entero!AU75</f>
        <v>672.7739067055395</v>
      </c>
      <c r="AV29" s="504">
        <f>+entero!AV75</f>
        <v>552.31967930029145</v>
      </c>
      <c r="AW29" s="504">
        <f>+entero!AW75</f>
        <v>693.40102040816316</v>
      </c>
      <c r="AX29" s="504">
        <f>+entero!AX75</f>
        <v>906.33790087463535</v>
      </c>
      <c r="AY29" s="504">
        <f>+entero!AY75</f>
        <v>790.93221574344022</v>
      </c>
      <c r="AZ29" s="504">
        <f>+entero!AZ75</f>
        <v>1054.503498542274</v>
      </c>
      <c r="BA29" s="504">
        <f>+entero!BA75</f>
        <v>1612.7723032069971</v>
      </c>
      <c r="BB29" s="504">
        <f>+entero!BB75</f>
        <v>1394.4810495626821</v>
      </c>
      <c r="BC29" s="504">
        <f>+entero!BC75</f>
        <v>1227.6954810495624</v>
      </c>
      <c r="BD29" s="504">
        <f>+entero!BD75</f>
        <v>1021.1325072886295</v>
      </c>
      <c r="BE29" s="504">
        <f>+entero!BE75</f>
        <v>847.10451895043741</v>
      </c>
      <c r="BF29" s="504">
        <f>+entero!BF75</f>
        <v>734.68192419825061</v>
      </c>
      <c r="BG29" s="504">
        <f>+entero!BG75</f>
        <v>921.40116618075785</v>
      </c>
      <c r="BH29" s="504">
        <f>+entero!BH75</f>
        <v>745.25335276967928</v>
      </c>
      <c r="BI29" s="504">
        <f>+entero!BI75</f>
        <v>918.84554447542007</v>
      </c>
      <c r="BJ29" s="504">
        <f>+entero!BJ75</f>
        <v>711.55029154518945</v>
      </c>
      <c r="BK29" s="504">
        <f>+entero!BK75</f>
        <v>719.8107871720116</v>
      </c>
      <c r="BL29" s="504">
        <f>+entero!BL75</f>
        <v>640.78469387755104</v>
      </c>
      <c r="BM29" s="504">
        <f>+entero!BM75</f>
        <v>1268.3416909620989</v>
      </c>
      <c r="BN29" s="504">
        <f>+entero!BN75</f>
        <v>650.43921282798817</v>
      </c>
      <c r="BO29" s="504">
        <f>+entero!BO75</f>
        <v>536.95437317784251</v>
      </c>
      <c r="BP29" s="504">
        <f>+entero!BP75</f>
        <v>445.23542274052471</v>
      </c>
      <c r="BQ29" s="504">
        <f>+entero!BQ75</f>
        <v>626.70816326530598</v>
      </c>
      <c r="BR29" s="504">
        <f>+entero!BR75</f>
        <v>447.62332361516036</v>
      </c>
      <c r="BS29" s="504">
        <f>+entero!BS75</f>
        <v>500.27740524781336</v>
      </c>
      <c r="BT29" s="504">
        <f>+entero!BT75</f>
        <v>253.39956268221573</v>
      </c>
      <c r="BU29" s="504">
        <f>+entero!BU75</f>
        <v>384.54052478134116</v>
      </c>
      <c r="BV29" s="504">
        <f>+entero!BV75</f>
        <v>473.72696793002933</v>
      </c>
      <c r="BW29" s="504">
        <f>+entero!BW75</f>
        <v>866.79241982507278</v>
      </c>
      <c r="BX29" s="504">
        <f>+entero!BX75</f>
        <v>802.66836734693857</v>
      </c>
      <c r="BY29" s="504">
        <f>+entero!BY75</f>
        <v>1409.1355485850888</v>
      </c>
      <c r="BZ29" s="504">
        <f>+entero!BZ75</f>
        <v>1039.3227627355768</v>
      </c>
      <c r="CA29" s="504">
        <f>+entero!CA75</f>
        <v>957.92271895439285</v>
      </c>
      <c r="CB29" s="504">
        <f>+entero!CB75</f>
        <v>666.05031947569535</v>
      </c>
      <c r="CC29" s="504">
        <f>+entero!CC75</f>
        <v>608.30075074814022</v>
      </c>
      <c r="CD29" s="504">
        <f>+entero!CD75</f>
        <v>854.65550574479369</v>
      </c>
      <c r="CE29" s="504">
        <f>+entero!CE75</f>
        <v>1189.0938445343202</v>
      </c>
      <c r="CF29" s="504">
        <f>+entero!CF75</f>
        <v>1123.1651189090624</v>
      </c>
      <c r="CG29" s="504">
        <f>+entero!CG75</f>
        <v>1176.4427767428729</v>
      </c>
      <c r="CH29" s="504">
        <f>+entero!CH75</f>
        <v>1653.0128126095417</v>
      </c>
      <c r="CI29" s="504">
        <f>+entero!CI75</f>
        <v>1878.3953619030131</v>
      </c>
      <c r="CJ29" s="504">
        <f>+entero!CJ75</f>
        <v>2004.0191407685847</v>
      </c>
      <c r="CK29" s="504">
        <f>+entero!CK75</f>
        <v>2747.452683038227</v>
      </c>
      <c r="CL29" s="504">
        <f>+entero!CL75</f>
        <v>2220.25694063234</v>
      </c>
      <c r="CM29" s="504">
        <f>+entero!CM75</f>
        <v>1931.6248960533258</v>
      </c>
      <c r="CN29" s="504">
        <f>+entero!CN75</f>
        <v>1592.1860312701972</v>
      </c>
      <c r="CO29" s="504">
        <f>+entero!CO75</f>
        <v>1749.3496305043063</v>
      </c>
      <c r="CP29" s="504">
        <f>+entero!CP75</f>
        <v>1608.9309472565203</v>
      </c>
      <c r="CQ29" s="504">
        <f>+entero!CQ75</f>
        <v>1546.2552977395624</v>
      </c>
      <c r="CR29" s="504">
        <f>+entero!CR75</f>
        <v>1290.2276256245007</v>
      </c>
      <c r="CS29" s="662">
        <f>+entero!CS75</f>
        <v>1229.5858264150047</v>
      </c>
      <c r="CT29" s="663">
        <f>+entero!CT75</f>
        <v>1221.5402279935579</v>
      </c>
      <c r="CU29" s="663">
        <f>+entero!CU75</f>
        <v>1173.8117953857375</v>
      </c>
      <c r="CV29" s="663">
        <f>+entero!CV75</f>
        <v>1176.2020575448068</v>
      </c>
      <c r="CW29" s="664">
        <f>+entero!CW75</f>
        <v>1300.1141748268813</v>
      </c>
      <c r="CX29" s="662">
        <f>+entero!CX75</f>
        <v>9.8865492023805928</v>
      </c>
      <c r="CY29" s="554">
        <f>+entero!CY75</f>
        <v>0.76626395265682046</v>
      </c>
      <c r="CZ29" s="3"/>
      <c r="DA29" s="505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ht="12.75" customHeight="1" x14ac:dyDescent="0.2">
      <c r="A30" s="3"/>
      <c r="B30" s="10"/>
      <c r="C30" s="17"/>
      <c r="D30" s="700" t="s">
        <v>60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688.74769452449561</v>
      </c>
      <c r="AD30" s="504">
        <f>+entero!AD76</f>
        <v>626.13717579250726</v>
      </c>
      <c r="AE30" s="504">
        <f>+entero!AE76</f>
        <v>567.09205202312148</v>
      </c>
      <c r="AF30" s="504">
        <f>+entero!AF76</f>
        <v>561.23869565217387</v>
      </c>
      <c r="AG30" s="504">
        <f>+entero!AG76</f>
        <v>232.92119013062413</v>
      </c>
      <c r="AH30" s="504">
        <f>+entero!AH76</f>
        <v>150.57576197387522</v>
      </c>
      <c r="AI30" s="504">
        <f>+entero!AI76</f>
        <v>259.3228197674419</v>
      </c>
      <c r="AJ30" s="504">
        <f>+entero!AJ76</f>
        <v>239.15240174672488</v>
      </c>
      <c r="AK30" s="504">
        <f>+entero!AK76</f>
        <v>325.52416302765641</v>
      </c>
      <c r="AL30" s="504">
        <f>+entero!AL76</f>
        <v>448.84745269286759</v>
      </c>
      <c r="AM30" s="504">
        <f>+entero!AM76</f>
        <v>500.26390101892275</v>
      </c>
      <c r="AN30" s="504">
        <f>+entero!AN76</f>
        <v>735.72565597667642</v>
      </c>
      <c r="AO30" s="504">
        <f>+entero!AO76</f>
        <v>989.24052478134092</v>
      </c>
      <c r="AP30" s="504">
        <f>+entero!AP76</f>
        <v>725.91895043731779</v>
      </c>
      <c r="AQ30" s="504">
        <f>+entero!AQ76</f>
        <v>743.83002915451868</v>
      </c>
      <c r="AR30" s="504">
        <f>+entero!AR76</f>
        <v>796.0211370262391</v>
      </c>
      <c r="AS30" s="504">
        <f>+entero!AS76</f>
        <v>608.88862973760934</v>
      </c>
      <c r="AT30" s="504">
        <f>+entero!AT76</f>
        <v>548.46545189504377</v>
      </c>
      <c r="AU30" s="504">
        <f>+entero!AU76</f>
        <v>580.49241982507294</v>
      </c>
      <c r="AV30" s="504">
        <f>+entero!AV76</f>
        <v>396.40291545189496</v>
      </c>
      <c r="AW30" s="504">
        <f>+entero!AW76</f>
        <v>564.58731778425647</v>
      </c>
      <c r="AX30" s="504">
        <f>+entero!AX76</f>
        <v>572.35306122448981</v>
      </c>
      <c r="AY30" s="504">
        <f>+entero!AY76</f>
        <v>488.63979591836733</v>
      </c>
      <c r="AZ30" s="504">
        <f>+entero!AZ76</f>
        <v>677.245189504373</v>
      </c>
      <c r="BA30" s="504">
        <f>+entero!BA76</f>
        <v>1376.2438775510202</v>
      </c>
      <c r="BB30" s="504">
        <f>+entero!BB76</f>
        <v>1160.2274052478133</v>
      </c>
      <c r="BC30" s="504">
        <f>+entero!BC76</f>
        <v>917.11399416909603</v>
      </c>
      <c r="BD30" s="504">
        <f>+entero!BD76</f>
        <v>716.95495626822151</v>
      </c>
      <c r="BE30" s="504">
        <f>+entero!BE76</f>
        <v>554.2532069970847</v>
      </c>
      <c r="BF30" s="504">
        <f>+entero!BF76</f>
        <v>472.04183673469385</v>
      </c>
      <c r="BG30" s="504">
        <f>+entero!BG76</f>
        <v>597.13921282798822</v>
      </c>
      <c r="BH30" s="504">
        <f>+entero!BH76</f>
        <v>426.84008746355693</v>
      </c>
      <c r="BI30" s="504">
        <f>+entero!BI76</f>
        <v>646.52668859719847</v>
      </c>
      <c r="BJ30" s="504">
        <f>+entero!BJ76</f>
        <v>471.75174927113704</v>
      </c>
      <c r="BK30" s="504">
        <f>+entero!BK76</f>
        <v>448.43790087463555</v>
      </c>
      <c r="BL30" s="504">
        <f>+entero!BL76</f>
        <v>330.46268221574343</v>
      </c>
      <c r="BM30" s="504">
        <f>+entero!BM76</f>
        <v>948.06239067055367</v>
      </c>
      <c r="BN30" s="504">
        <f>+entero!BN76</f>
        <v>332.667055393586</v>
      </c>
      <c r="BO30" s="504">
        <f>+entero!BO76</f>
        <v>244.61166180758016</v>
      </c>
      <c r="BP30" s="504">
        <f>+entero!BP76</f>
        <v>282.20291545189508</v>
      </c>
      <c r="BQ30" s="504">
        <f>+entero!BQ76</f>
        <v>429.67274052478132</v>
      </c>
      <c r="BR30" s="504">
        <f>+entero!BR76</f>
        <v>328.6466472303207</v>
      </c>
      <c r="BS30" s="504">
        <f>+entero!BS76</f>
        <v>369.71588921282796</v>
      </c>
      <c r="BT30" s="504">
        <f>+entero!BT76</f>
        <v>173.28104956268223</v>
      </c>
      <c r="BU30" s="504">
        <f>+entero!BU76</f>
        <v>291.60510204081623</v>
      </c>
      <c r="BV30" s="504">
        <f>+entero!BV76</f>
        <v>394.02026239067067</v>
      </c>
      <c r="BW30" s="504">
        <f>+entero!BW76</f>
        <v>752.83177842565601</v>
      </c>
      <c r="BX30" s="504">
        <f>+entero!BX76</f>
        <v>629.59970845481018</v>
      </c>
      <c r="BY30" s="504">
        <f>+entero!BY76</f>
        <v>1188.3376533993569</v>
      </c>
      <c r="BZ30" s="504">
        <f>+entero!BZ76</f>
        <v>724.15338714002007</v>
      </c>
      <c r="CA30" s="504">
        <f>+entero!CA76</f>
        <v>527.95096608249173</v>
      </c>
      <c r="CB30" s="504">
        <f>+entero!CB76</f>
        <v>198.51966943869249</v>
      </c>
      <c r="CC30" s="504">
        <f>+entero!CC76</f>
        <v>214.48507352000047</v>
      </c>
      <c r="CD30" s="504">
        <f>+entero!CD76</f>
        <v>495.66743216691066</v>
      </c>
      <c r="CE30" s="504">
        <f>+entero!CE76</f>
        <v>779.76760218580114</v>
      </c>
      <c r="CF30" s="504">
        <f>+entero!CF76</f>
        <v>676.259449470596</v>
      </c>
      <c r="CG30" s="504">
        <f>+entero!CG76</f>
        <v>878.83049287449398</v>
      </c>
      <c r="CH30" s="504">
        <f>+entero!CH76</f>
        <v>1271.7230209523641</v>
      </c>
      <c r="CI30" s="504">
        <f>+entero!CI76</f>
        <v>1565.6587965458993</v>
      </c>
      <c r="CJ30" s="504">
        <f>+entero!CJ76</f>
        <v>1633.8306901907774</v>
      </c>
      <c r="CK30" s="504">
        <f>+entero!CK76</f>
        <v>2357.822538047405</v>
      </c>
      <c r="CL30" s="504">
        <f>+entero!CL76</f>
        <v>1909.3393196264276</v>
      </c>
      <c r="CM30" s="504">
        <f>+entero!CM76</f>
        <v>1593.1089967326493</v>
      </c>
      <c r="CN30" s="504">
        <f>+entero!CN76</f>
        <v>1280.7466484310194</v>
      </c>
      <c r="CO30" s="504">
        <f>+entero!CO76</f>
        <v>1395.2688977718283</v>
      </c>
      <c r="CP30" s="504">
        <f>+entero!CP76</f>
        <v>1368.6671636280187</v>
      </c>
      <c r="CQ30" s="504">
        <f>+entero!CQ76</f>
        <v>1306.8081796703495</v>
      </c>
      <c r="CR30" s="504">
        <f>+entero!CR76</f>
        <v>1062.8995960022439</v>
      </c>
      <c r="CS30" s="662">
        <f>+entero!CS76</f>
        <v>1015.9384101655995</v>
      </c>
      <c r="CT30" s="663">
        <f>+entero!CT76</f>
        <v>1003.2926229672489</v>
      </c>
      <c r="CU30" s="663">
        <f>+entero!CU76</f>
        <v>956.07454263642001</v>
      </c>
      <c r="CV30" s="663">
        <f>+entero!CV76</f>
        <v>865.4661773346204</v>
      </c>
      <c r="CW30" s="664">
        <f>+entero!CW76</f>
        <v>1063.6215468126422</v>
      </c>
      <c r="CX30" s="662">
        <f>+entero!CX76</f>
        <v>0.72195081039831166</v>
      </c>
      <c r="CY30" s="554">
        <f>+entero!CY76</f>
        <v>6.7922766469541429E-2</v>
      </c>
      <c r="CZ30" s="3"/>
      <c r="DA30" s="505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ht="12.75" customHeight="1" x14ac:dyDescent="0.2">
      <c r="A31" s="3"/>
      <c r="B31" s="10"/>
      <c r="C31" s="17"/>
      <c r="D31" s="700" t="s">
        <v>61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47.814121037463998</v>
      </c>
      <c r="AD31" s="504">
        <f>+entero!AD77</f>
        <v>287.94207492795385</v>
      </c>
      <c r="AE31" s="504">
        <f>+entero!AE77</f>
        <v>278.20144508670518</v>
      </c>
      <c r="AF31" s="504">
        <f>+entero!AF77</f>
        <v>292.08333333333326</v>
      </c>
      <c r="AG31" s="504">
        <f>+entero!AG77</f>
        <v>219.30899854862116</v>
      </c>
      <c r="AH31" s="504">
        <f>+entero!AH77</f>
        <v>136.30914368650218</v>
      </c>
      <c r="AI31" s="504">
        <f>+entero!AI77</f>
        <v>146.37470930232558</v>
      </c>
      <c r="AJ31" s="504">
        <f>+entero!AJ77</f>
        <v>97.96142649199416</v>
      </c>
      <c r="AK31" s="504">
        <f>+entero!AK77</f>
        <v>135.61790393013095</v>
      </c>
      <c r="AL31" s="504">
        <f>+entero!AL77</f>
        <v>198.73347889374102</v>
      </c>
      <c r="AM31" s="504">
        <f>+entero!AM77</f>
        <v>240.89286754002921</v>
      </c>
      <c r="AN31" s="504">
        <f>+entero!AN77</f>
        <v>295.36195335276966</v>
      </c>
      <c r="AO31" s="504">
        <f>+entero!AO77</f>
        <v>290.27186588921285</v>
      </c>
      <c r="AP31" s="504">
        <f>+entero!AP77</f>
        <v>315.05772594752193</v>
      </c>
      <c r="AQ31" s="504">
        <f>+entero!AQ77</f>
        <v>293.36064139941703</v>
      </c>
      <c r="AR31" s="504">
        <f>+entero!AR77</f>
        <v>378.34999999999997</v>
      </c>
      <c r="AS31" s="504">
        <f>+entero!AS77</f>
        <v>264.25262390670554</v>
      </c>
      <c r="AT31" s="504">
        <f>+entero!AT77</f>
        <v>127.25320699708446</v>
      </c>
      <c r="AU31" s="504">
        <f>+entero!AU77</f>
        <v>92.281486880466531</v>
      </c>
      <c r="AV31" s="504">
        <f>+entero!AV77</f>
        <v>155.9167638483965</v>
      </c>
      <c r="AW31" s="504">
        <f>+entero!AW77</f>
        <v>128.81370262390675</v>
      </c>
      <c r="AX31" s="504">
        <f>+entero!AX77</f>
        <v>333.9848396501456</v>
      </c>
      <c r="AY31" s="504">
        <f>+entero!AY77</f>
        <v>302.2924198250729</v>
      </c>
      <c r="AZ31" s="504">
        <f>+entero!AZ77</f>
        <v>377.25830903790086</v>
      </c>
      <c r="BA31" s="504">
        <f>+entero!BA77</f>
        <v>236.52842565597675</v>
      </c>
      <c r="BB31" s="504">
        <f>+entero!BB77</f>
        <v>234.25364431486881</v>
      </c>
      <c r="BC31" s="504">
        <f>+entero!BC77</f>
        <v>310.58148688046634</v>
      </c>
      <c r="BD31" s="504">
        <f>+entero!BD77</f>
        <v>304.17755102040815</v>
      </c>
      <c r="BE31" s="504">
        <f>+entero!BE77</f>
        <v>292.85131195335271</v>
      </c>
      <c r="BF31" s="504">
        <f>+entero!BF77</f>
        <v>262.64008746355677</v>
      </c>
      <c r="BG31" s="504">
        <f>+entero!BG77</f>
        <v>324.26195335276964</v>
      </c>
      <c r="BH31" s="504">
        <f>+entero!BH77</f>
        <v>318.41326530612236</v>
      </c>
      <c r="BI31" s="504">
        <f>+entero!BI77</f>
        <v>272.31885587822165</v>
      </c>
      <c r="BJ31" s="504">
        <f>+entero!BJ77</f>
        <v>239.79854227405241</v>
      </c>
      <c r="BK31" s="504">
        <f>+entero!BK77</f>
        <v>271.37288629737606</v>
      </c>
      <c r="BL31" s="504">
        <f>+entero!BL77</f>
        <v>310.32201166180761</v>
      </c>
      <c r="BM31" s="504">
        <f>+entero!BM77</f>
        <v>320.27930029154521</v>
      </c>
      <c r="BN31" s="504">
        <f>+entero!BN77</f>
        <v>317.77215743440223</v>
      </c>
      <c r="BO31" s="504">
        <f>+entero!BO77</f>
        <v>292.34271137026229</v>
      </c>
      <c r="BP31" s="504">
        <f>+entero!BP77</f>
        <v>163.03250728862963</v>
      </c>
      <c r="BQ31" s="504">
        <f>+entero!BQ77</f>
        <v>197.03542274052469</v>
      </c>
      <c r="BR31" s="504">
        <f>+entero!BR77</f>
        <v>118.97667638483969</v>
      </c>
      <c r="BS31" s="504">
        <f>+entero!BS77</f>
        <v>130.56151603498543</v>
      </c>
      <c r="BT31" s="504">
        <f>+entero!BT77</f>
        <v>80.118513119533503</v>
      </c>
      <c r="BU31" s="504">
        <f>+entero!BU77</f>
        <v>92.935422740524885</v>
      </c>
      <c r="BV31" s="504">
        <f>+entero!BV77</f>
        <v>79.706705539358666</v>
      </c>
      <c r="BW31" s="504">
        <f>+entero!BW77</f>
        <v>113.9606413994169</v>
      </c>
      <c r="BX31" s="504">
        <f>+entero!BX77</f>
        <v>173.06865889212824</v>
      </c>
      <c r="BY31" s="504">
        <f>+entero!BY77</f>
        <v>220.79789518573196</v>
      </c>
      <c r="BZ31" s="504">
        <f>+entero!BZ77</f>
        <v>315.1693755955568</v>
      </c>
      <c r="CA31" s="504">
        <f>+entero!CA77</f>
        <v>429.971752871901</v>
      </c>
      <c r="CB31" s="504">
        <f>+entero!CB77</f>
        <v>467.53065003700283</v>
      </c>
      <c r="CC31" s="504">
        <f>+entero!CC77</f>
        <v>393.8156772281398</v>
      </c>
      <c r="CD31" s="504">
        <f>+entero!CD77</f>
        <v>358.98807357788314</v>
      </c>
      <c r="CE31" s="504">
        <f>+entero!CE77</f>
        <v>409.32624234851897</v>
      </c>
      <c r="CF31" s="504">
        <f>+entero!CF77</f>
        <v>446.9056694384663</v>
      </c>
      <c r="CG31" s="504">
        <f>+entero!CG77</f>
        <v>297.61228386837894</v>
      </c>
      <c r="CH31" s="504">
        <f>+entero!CH77</f>
        <v>381.28979165717777</v>
      </c>
      <c r="CI31" s="504">
        <f>+entero!CI77</f>
        <v>312.73656535711359</v>
      </c>
      <c r="CJ31" s="504">
        <f>+entero!CJ77</f>
        <v>370.18845057780743</v>
      </c>
      <c r="CK31" s="504">
        <f>+entero!CK77</f>
        <v>389.63014499082226</v>
      </c>
      <c r="CL31" s="504">
        <f>+entero!CL77</f>
        <v>310.91762100591262</v>
      </c>
      <c r="CM31" s="504">
        <f>+entero!CM77</f>
        <v>338.5158993206764</v>
      </c>
      <c r="CN31" s="504">
        <f>+entero!CN77</f>
        <v>311.43938283917777</v>
      </c>
      <c r="CO31" s="504">
        <f>+entero!CO77</f>
        <v>354.08073273247805</v>
      </c>
      <c r="CP31" s="504">
        <f>+entero!CP77</f>
        <v>240.26378362850153</v>
      </c>
      <c r="CQ31" s="504">
        <f>+entero!CQ77</f>
        <v>239.44711806921268</v>
      </c>
      <c r="CR31" s="504">
        <f>+entero!CR77</f>
        <v>227.32802962225662</v>
      </c>
      <c r="CS31" s="662">
        <f>+entero!CS77</f>
        <v>213.6474162494051</v>
      </c>
      <c r="CT31" s="663">
        <f>+entero!CT77</f>
        <v>218.24760502630892</v>
      </c>
      <c r="CU31" s="663">
        <f>+entero!CU77</f>
        <v>217.73725274931752</v>
      </c>
      <c r="CV31" s="663">
        <f>+entero!CV77</f>
        <v>310.73588021018662</v>
      </c>
      <c r="CW31" s="664">
        <f>+entero!CW77</f>
        <v>236.49262801423913</v>
      </c>
      <c r="CX31" s="662">
        <f>+entero!CX77</f>
        <v>9.1645983919825085</v>
      </c>
      <c r="CY31" s="554">
        <f>+entero!CY77</f>
        <v>4.031442320250167</v>
      </c>
      <c r="CZ31" s="3"/>
      <c r="DA31" s="505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x14ac:dyDescent="0.2">
      <c r="A32" s="3"/>
      <c r="B32" s="10"/>
      <c r="C32" s="17"/>
      <c r="D32" s="700" t="s">
        <v>75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504">
        <f>+entero!CA78</f>
        <v>0</v>
      </c>
      <c r="CB32" s="504">
        <f>+entero!CB78</f>
        <v>0</v>
      </c>
      <c r="CC32" s="504">
        <f>+entero!CC78</f>
        <v>0</v>
      </c>
      <c r="CD32" s="504">
        <f>+entero!CD78</f>
        <v>0</v>
      </c>
      <c r="CE32" s="504">
        <f>+entero!CE78</f>
        <v>0</v>
      </c>
      <c r="CF32" s="504">
        <f>+entero!CF78</f>
        <v>0</v>
      </c>
      <c r="CG32" s="504">
        <f>+entero!CG78</f>
        <v>0</v>
      </c>
      <c r="CH32" s="504">
        <f>+entero!CH78</f>
        <v>0</v>
      </c>
      <c r="CI32" s="504">
        <f>+entero!CI78</f>
        <v>0</v>
      </c>
      <c r="CJ32" s="504">
        <f>+entero!CJ78</f>
        <v>0</v>
      </c>
      <c r="CK32" s="504">
        <f>+entero!CK78</f>
        <v>0</v>
      </c>
      <c r="CL32" s="504">
        <f>+entero!CL78</f>
        <v>0</v>
      </c>
      <c r="CM32" s="504">
        <f>+entero!CM78</f>
        <v>0</v>
      </c>
      <c r="CN32" s="504">
        <f>+entero!CN78</f>
        <v>0</v>
      </c>
      <c r="CO32" s="504">
        <f>+entero!CO78</f>
        <v>0</v>
      </c>
      <c r="CP32" s="504">
        <f>+entero!CP78</f>
        <v>0</v>
      </c>
      <c r="CQ32" s="504">
        <f>+entero!CQ78</f>
        <v>0</v>
      </c>
      <c r="CR32" s="504">
        <f>+entero!CR78</f>
        <v>0</v>
      </c>
      <c r="CS32" s="662">
        <f>+entero!CS78</f>
        <v>0</v>
      </c>
      <c r="CT32" s="663">
        <f>+entero!CT78</f>
        <v>0</v>
      </c>
      <c r="CU32" s="663">
        <f>+entero!CU78</f>
        <v>0</v>
      </c>
      <c r="CV32" s="663">
        <f>+entero!CV78</f>
        <v>0</v>
      </c>
      <c r="CW32" s="664">
        <f>+entero!CW78</f>
        <v>0</v>
      </c>
      <c r="CX32" s="662"/>
      <c r="CY32" s="554"/>
      <c r="CZ32" s="3"/>
      <c r="DA32" s="505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x14ac:dyDescent="0.2">
      <c r="A33" s="3"/>
      <c r="B33" s="10"/>
      <c r="C33" s="19"/>
      <c r="D33" s="700" t="s">
        <v>196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13878.649407011209</v>
      </c>
      <c r="BX33" s="504">
        <f>+entero!BX79</f>
        <v>14119.261717762945</v>
      </c>
      <c r="BY33" s="504">
        <f>+entero!BY79</f>
        <v>14338.594124317628</v>
      </c>
      <c r="BZ33" s="504">
        <f>+entero!BZ79</f>
        <v>14312.482573794307</v>
      </c>
      <c r="CA33" s="504">
        <f>+entero!CA79</f>
        <v>14405.718480896328</v>
      </c>
      <c r="CB33" s="504">
        <f>+entero!CB79</f>
        <v>14588.720039625277</v>
      </c>
      <c r="CC33" s="504">
        <f>+entero!CC79</f>
        <v>14901.514216816546</v>
      </c>
      <c r="CD33" s="504">
        <f>+entero!CD79</f>
        <v>15162.984117753162</v>
      </c>
      <c r="CE33" s="504">
        <f>+entero!CE79</f>
        <v>15366.360120591351</v>
      </c>
      <c r="CF33" s="504">
        <f>+entero!CF79</f>
        <v>15588.703330523635</v>
      </c>
      <c r="CG33" s="504">
        <f>+entero!CG79</f>
        <v>15806.62720721314</v>
      </c>
      <c r="CH33" s="504">
        <f>+entero!CH79</f>
        <v>15989.826094414291</v>
      </c>
      <c r="CI33" s="504">
        <f>+entero!CI79</f>
        <v>16252.661038705641</v>
      </c>
      <c r="CJ33" s="504">
        <f>+entero!CJ79</f>
        <v>16532.783860420182</v>
      </c>
      <c r="CK33" s="504">
        <f>+entero!CK79</f>
        <v>16854.305026459384</v>
      </c>
      <c r="CL33" s="504">
        <f>+entero!CL79</f>
        <v>16904.033253274221</v>
      </c>
      <c r="CM33" s="504">
        <f>+entero!CM79</f>
        <v>17024.362064989964</v>
      </c>
      <c r="CN33" s="504">
        <f>+entero!CN79</f>
        <v>17274.723234137669</v>
      </c>
      <c r="CO33" s="504">
        <f>+entero!CO79</f>
        <v>17232.122840571585</v>
      </c>
      <c r="CP33" s="504">
        <f>+entero!CP79</f>
        <v>17172.163466077422</v>
      </c>
      <c r="CQ33" s="504">
        <f>+entero!CQ79</f>
        <v>17170.761687831069</v>
      </c>
      <c r="CR33" s="504">
        <f>+entero!CR79</f>
        <v>17259.81036667946</v>
      </c>
      <c r="CS33" s="662">
        <f>+entero!CS79</f>
        <v>17285.696690036602</v>
      </c>
      <c r="CT33" s="663">
        <f>+entero!CT79</f>
        <v>17317.93529137626</v>
      </c>
      <c r="CU33" s="663">
        <f>+entero!CU79</f>
        <v>17385.892285666345</v>
      </c>
      <c r="CV33" s="663">
        <f>+entero!CV79</f>
        <v>17422.269416831074</v>
      </c>
      <c r="CW33" s="664">
        <f>+entero!CW79</f>
        <v>17547.505438522025</v>
      </c>
      <c r="CX33" s="662">
        <f>+entero!CX79</f>
        <v>287.69507184256508</v>
      </c>
      <c r="CY33" s="554">
        <f>+entero!CY79</f>
        <v>1.6668495524027716</v>
      </c>
      <c r="CZ33" s="3"/>
      <c r="DA33" s="505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99">
        <f>+entero!CR80</f>
        <v>0</v>
      </c>
      <c r="CS34" s="346">
        <f>+entero!CS80</f>
        <v>0</v>
      </c>
      <c r="CT34" s="100">
        <f>+entero!CT80</f>
        <v>0</v>
      </c>
      <c r="CU34" s="100">
        <f>+entero!CU80</f>
        <v>14355.068793996428</v>
      </c>
      <c r="CV34" s="100">
        <f>+entero!CV80</f>
        <v>14355.068793996428</v>
      </c>
      <c r="CW34" s="347">
        <f>+entero!CW80</f>
        <v>0</v>
      </c>
      <c r="CX34" s="662"/>
      <c r="CY34" s="554"/>
      <c r="CZ34" s="3"/>
      <c r="DA34" s="505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x14ac:dyDescent="0.2">
      <c r="A35" s="3"/>
      <c r="B35" s="247"/>
      <c r="C35" s="19"/>
      <c r="D35" s="701" t="s">
        <v>191</v>
      </c>
      <c r="E35" s="628">
        <f>+entero!E81</f>
        <v>33.923918785321</v>
      </c>
      <c r="F35" s="628">
        <f>+entero!F81</f>
        <v>33.200648490561299</v>
      </c>
      <c r="G35" s="628">
        <f>+entero!G81</f>
        <v>32.3658133668266</v>
      </c>
      <c r="H35" s="628">
        <f>+entero!H81</f>
        <v>31.296237712804501</v>
      </c>
      <c r="I35" s="628">
        <f>+entero!I81</f>
        <v>30.640906479623901</v>
      </c>
      <c r="J35" s="628">
        <f>+entero!J81</f>
        <v>29.846292770951798</v>
      </c>
      <c r="K35" s="628">
        <f>+entero!K81</f>
        <v>30.0274606107347</v>
      </c>
      <c r="L35" s="628">
        <f>+entero!L81</f>
        <v>30.400688911449102</v>
      </c>
      <c r="M35" s="628">
        <f>+entero!M81</f>
        <v>31.2549151656142</v>
      </c>
      <c r="N35" s="628">
        <f>+entero!N81</f>
        <v>32.938494747107796</v>
      </c>
      <c r="O35" s="628">
        <f>+entero!O81</f>
        <v>34.672105151715201</v>
      </c>
      <c r="P35" s="628">
        <f>+entero!P81</f>
        <v>36.344614051327603</v>
      </c>
      <c r="Q35" s="628">
        <f>+entero!Q81</f>
        <v>38.731167458055801</v>
      </c>
      <c r="R35" s="628">
        <f>+entero!R81</f>
        <v>40.108609650023197</v>
      </c>
      <c r="S35" s="628">
        <f>+entero!S81</f>
        <v>41.329034059016699</v>
      </c>
      <c r="T35" s="628">
        <f>+entero!T81</f>
        <v>42.449927673480801</v>
      </c>
      <c r="U35" s="628">
        <f>+entero!U81</f>
        <v>43.673647138997801</v>
      </c>
      <c r="V35" s="628">
        <f>+entero!V81</f>
        <v>44.9076327201387</v>
      </c>
      <c r="W35" s="628">
        <f>+entero!W81</f>
        <v>46.450800215728002</v>
      </c>
      <c r="X35" s="628">
        <f>+entero!X81</f>
        <v>48.459791889126102</v>
      </c>
      <c r="Y35" s="628">
        <f>+entero!Y81</f>
        <v>50.105979499431697</v>
      </c>
      <c r="Z35" s="628">
        <f>+entero!Z81</f>
        <v>51.793221338267301</v>
      </c>
      <c r="AA35" s="628">
        <f>+entero!AA81</f>
        <v>53.542842879098302</v>
      </c>
      <c r="AB35" s="628">
        <f>+entero!AB81</f>
        <v>55.312777993857203</v>
      </c>
      <c r="AC35" s="628">
        <f>+entero!AC81</f>
        <v>56.3840052807194</v>
      </c>
      <c r="AD35" s="628">
        <f>+entero!AD81</f>
        <v>57.4670226386949</v>
      </c>
      <c r="AE35" s="628">
        <f>+entero!AE81</f>
        <v>58.532804094332697</v>
      </c>
      <c r="AF35" s="628">
        <f>+entero!AF81</f>
        <v>59.910809444690003</v>
      </c>
      <c r="AG35" s="628">
        <f>+entero!AG81</f>
        <v>60.906049597635501</v>
      </c>
      <c r="AH35" s="628">
        <f>+entero!AH81</f>
        <v>61.533134037814499</v>
      </c>
      <c r="AI35" s="628">
        <f>+entero!AI81</f>
        <v>62.708881410811301</v>
      </c>
      <c r="AJ35" s="628">
        <f>+entero!AJ81</f>
        <v>63.880107008626503</v>
      </c>
      <c r="AK35" s="628">
        <f>+entero!AK81</f>
        <v>65.164866167848103</v>
      </c>
      <c r="AL35" s="628">
        <f>+entero!AL81</f>
        <v>66.354198848628897</v>
      </c>
      <c r="AM35" s="628">
        <f>+entero!AM81</f>
        <v>67.391996078884503</v>
      </c>
      <c r="AN35" s="628">
        <f>+entero!AN81</f>
        <v>68.372858221029105</v>
      </c>
      <c r="AO35" s="628">
        <f>+entero!AO81</f>
        <v>69.520683950960205</v>
      </c>
      <c r="AP35" s="628">
        <f>+entero!AP81</f>
        <v>70.125348212986907</v>
      </c>
      <c r="AQ35" s="628">
        <f>+entero!AQ81</f>
        <v>70.851488082794603</v>
      </c>
      <c r="AR35" s="628">
        <f>+entero!AR81</f>
        <v>71.791864465935902</v>
      </c>
      <c r="AS35" s="628">
        <f>+entero!AS81</f>
        <v>72.156338900097097</v>
      </c>
      <c r="AT35" s="628">
        <f>+entero!AT81</f>
        <v>73.140838662313399</v>
      </c>
      <c r="AU35" s="628">
        <f>+entero!AU81</f>
        <v>74.168600453948201</v>
      </c>
      <c r="AV35" s="628">
        <f>+entero!AV81</f>
        <v>75.323680214256697</v>
      </c>
      <c r="AW35" s="628">
        <f>+entero!AW81</f>
        <v>76.352468803890702</v>
      </c>
      <c r="AX35" s="628">
        <f>+entero!AX81</f>
        <v>77.3011459522357</v>
      </c>
      <c r="AY35" s="628">
        <f>+entero!AY81</f>
        <v>78.351263889421404</v>
      </c>
      <c r="AZ35" s="628">
        <f>+entero!AZ81</f>
        <v>79.226915842217295</v>
      </c>
      <c r="BA35" s="628">
        <f>+entero!BA81</f>
        <v>80.011224230787604</v>
      </c>
      <c r="BB35" s="628">
        <f>+entero!BB81</f>
        <v>80.5815066680901</v>
      </c>
      <c r="BC35" s="628">
        <f>+entero!BC81</f>
        <v>81.264309180162414</v>
      </c>
      <c r="BD35" s="628">
        <f>+entero!BD81</f>
        <v>81.916084516792125</v>
      </c>
      <c r="BE35" s="628">
        <f>+entero!BE81</f>
        <v>82.787649896932265</v>
      </c>
      <c r="BF35" s="628">
        <f>+entero!BF81</f>
        <v>83.592013446293109</v>
      </c>
      <c r="BG35" s="628">
        <f>+entero!BG81</f>
        <v>84.260859902898915</v>
      </c>
      <c r="BH35" s="628">
        <f>+entero!BH81</f>
        <v>84.816080056027161</v>
      </c>
      <c r="BI35" s="628">
        <f>+entero!BI81</f>
        <v>85.39383837534146</v>
      </c>
      <c r="BJ35" s="628">
        <f>+entero!BJ81</f>
        <v>85.882031127596861</v>
      </c>
      <c r="BK35" s="628">
        <f>+entero!BK81</f>
        <v>86.519864098941341</v>
      </c>
      <c r="BL35" s="628">
        <f>+entero!BL81</f>
        <v>87.060755190251697</v>
      </c>
      <c r="BM35" s="628">
        <f>+entero!BM81</f>
        <v>87.611227558077658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92.497043282089834</v>
      </c>
      <c r="CB35" s="628">
        <f>+entero!CB81</f>
        <v>92.823035009211395</v>
      </c>
      <c r="CC35" s="628">
        <f>+entero!CC81</f>
        <v>93.163894536522278</v>
      </c>
      <c r="CD35" s="628">
        <f>+entero!CD81</f>
        <v>93.448235157029117</v>
      </c>
      <c r="CE35" s="628">
        <f>+entero!CE81</f>
        <v>93.737877461533884</v>
      </c>
      <c r="CF35" s="628">
        <f>+entero!CF81</f>
        <v>94.048515289213313</v>
      </c>
      <c r="CG35" s="628">
        <f>+entero!CG81</f>
        <v>94.285164837224315</v>
      </c>
      <c r="CH35" s="628">
        <f>+entero!CH81</f>
        <v>94.52625462464222</v>
      </c>
      <c r="CI35" s="628">
        <f>+entero!CI81</f>
        <v>94.787380557774384</v>
      </c>
      <c r="CJ35" s="628">
        <f>+entero!CJ81</f>
        <v>95.029088174397231</v>
      </c>
      <c r="CK35" s="628">
        <f>+entero!CK81</f>
        <v>95.242489315264237</v>
      </c>
      <c r="CL35" s="628">
        <f>+entero!CL81</f>
        <v>95.413562323955702</v>
      </c>
      <c r="CM35" s="628">
        <f>+entero!CM81</f>
        <v>95.557402441518505</v>
      </c>
      <c r="CN35" s="628">
        <f>+entero!CN81</f>
        <v>95.729690713536527</v>
      </c>
      <c r="CO35" s="628">
        <f>+entero!CO81</f>
        <v>95.735048341822505</v>
      </c>
      <c r="CP35" s="628">
        <f>+entero!CP81</f>
        <v>95.755559785850295</v>
      </c>
      <c r="CQ35" s="628">
        <f>+entero!CQ81</f>
        <v>95.792711899874504</v>
      </c>
      <c r="CR35" s="628">
        <f>+entero!CR81</f>
        <v>95.82831902950052</v>
      </c>
      <c r="CS35" s="629">
        <f>+entero!CS81</f>
        <v>95.836661966351599</v>
      </c>
      <c r="CT35" s="630">
        <f>+entero!CT81</f>
        <v>95.849387283473092</v>
      </c>
      <c r="CU35" s="630">
        <f>+entero!CU81</f>
        <v>95.8730859815781</v>
      </c>
      <c r="CV35" s="630">
        <f>+entero!CV81</f>
        <v>95.884701712235696</v>
      </c>
      <c r="CW35" s="631">
        <f>+entero!CW81</f>
        <v>95.917089965007392</v>
      </c>
      <c r="CX35" s="662"/>
      <c r="CY35" s="554"/>
      <c r="CZ35" s="3"/>
      <c r="DA35" s="505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101"/>
      <c r="CT36" s="102"/>
      <c r="CU36" s="102"/>
      <c r="CV36" s="102"/>
      <c r="CW36" s="340"/>
      <c r="CX36" s="101"/>
      <c r="CY36" s="699"/>
      <c r="CZ36" s="3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2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2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2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2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2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2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</row>
    <row r="88" spans="1:11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2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</row>
    <row r="89" spans="1:11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2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  <c r="DJ89" s="220"/>
    </row>
    <row r="90" spans="1:11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2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  <c r="DJ90" s="220"/>
    </row>
    <row r="91" spans="1:11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2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  <c r="DJ91" s="220"/>
    </row>
    <row r="92" spans="1:11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2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  <c r="DJ92" s="220"/>
    </row>
    <row r="93" spans="1:11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1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  <c r="DJ93" s="220"/>
    </row>
    <row r="94" spans="1:11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1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  <c r="DJ94" s="220"/>
    </row>
    <row r="95" spans="1:11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1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  <c r="DJ95" s="220"/>
    </row>
    <row r="96" spans="1:11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1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  <c r="DJ96" s="220"/>
    </row>
    <row r="97" spans="1:11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1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  <c r="DJ97" s="220"/>
    </row>
    <row r="98" spans="1:11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1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  <c r="DJ98" s="220"/>
    </row>
    <row r="99" spans="1:11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1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  <c r="DJ99" s="220"/>
    </row>
    <row r="100" spans="1:11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1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  <c r="DJ100" s="220"/>
    </row>
    <row r="101" spans="1:11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1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  <c r="DJ101" s="220"/>
    </row>
    <row r="102" spans="1:11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1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  <c r="DJ102" s="220"/>
    </row>
    <row r="103" spans="1:11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1:11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1:11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1:11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1:11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1:11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1:11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1:11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1:11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1:11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N3:CN4"/>
    <mergeCell ref="CR3:C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X3:CY3"/>
    <mergeCell ref="CS3:CW3"/>
    <mergeCell ref="AM3:AM4"/>
    <mergeCell ref="AN3:AN4"/>
    <mergeCell ref="AO3:AO4"/>
    <mergeCell ref="AP3:AP4"/>
    <mergeCell ref="CQ3:CQ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J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O29" sqref="CO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5" width="8.42578125" customWidth="1"/>
    <col min="96" max="96" width="8.42578125" style="727" customWidth="1"/>
    <col min="97" max="101" width="8" customWidth="1"/>
    <col min="102" max="102" width="8.42578125" bestFit="1" customWidth="1"/>
    <col min="103" max="103" width="10" customWidth="1"/>
    <col min="105" max="114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s="200" customFormat="1" ht="13.5" customHeight="1" thickBot="1" x14ac:dyDescent="0.3">
      <c r="C3" s="201"/>
      <c r="D3" s="925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22" t="str">
        <f>+entero!CS3</f>
        <v xml:space="preserve">   Semana 5*</v>
      </c>
      <c r="CT3" s="923"/>
      <c r="CU3" s="923"/>
      <c r="CV3" s="923"/>
      <c r="CW3" s="924"/>
      <c r="CX3" s="920" t="s">
        <v>34</v>
      </c>
      <c r="CY3" s="921"/>
      <c r="DA3" s="229"/>
      <c r="DB3" s="229"/>
      <c r="DC3" s="229"/>
      <c r="DD3" s="229"/>
      <c r="DE3" s="229"/>
      <c r="DF3" s="229"/>
      <c r="DG3" s="229"/>
      <c r="DH3" s="229"/>
      <c r="DI3" s="229"/>
      <c r="DJ3" s="229"/>
    </row>
    <row r="4" spans="1:114" s="200" customFormat="1" ht="28.5" customHeight="1" thickBot="1" x14ac:dyDescent="0.25">
      <c r="C4" s="203"/>
      <c r="D4" s="926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2"/>
      <c r="CP4" s="912"/>
      <c r="CQ4" s="915"/>
      <c r="CR4" s="912"/>
      <c r="CS4" s="202">
        <f>+entero!CS4</f>
        <v>42485</v>
      </c>
      <c r="CT4" s="342">
        <f>+entero!CT4</f>
        <v>42486</v>
      </c>
      <c r="CU4" s="342">
        <f>+entero!CU4</f>
        <v>42487</v>
      </c>
      <c r="CV4" s="342">
        <f>+entero!CV4</f>
        <v>42488</v>
      </c>
      <c r="CW4" s="343">
        <f>+entero!CW4</f>
        <v>42489</v>
      </c>
      <c r="CX4" s="204" t="s">
        <v>20</v>
      </c>
      <c r="CY4" s="205" t="s">
        <v>212</v>
      </c>
      <c r="DA4" s="229"/>
      <c r="DB4" s="229"/>
      <c r="DC4" s="229"/>
      <c r="DD4" s="229"/>
      <c r="DE4" s="229"/>
      <c r="DF4" s="229"/>
      <c r="DG4" s="229"/>
      <c r="DH4" s="229"/>
      <c r="DI4" s="229"/>
      <c r="DJ4" s="229"/>
    </row>
    <row r="5" spans="1:11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405"/>
      <c r="CR5" s="77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7"/>
      <c r="CY5" s="36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x14ac:dyDescent="0.2">
      <c r="A6" s="3"/>
      <c r="B6" s="10"/>
      <c r="C6" s="19"/>
      <c r="D6" s="71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65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14">
        <f>+entero!CW83</f>
        <v>6.96</v>
      </c>
      <c r="CX6" s="715">
        <f>+entero!CX83</f>
        <v>0</v>
      </c>
      <c r="CY6" s="556">
        <f>+entero!CY83</f>
        <v>0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10"/>
      <c r="C7" s="19"/>
      <c r="D7" s="71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65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14">
        <f>+entero!CW84</f>
        <v>6.86</v>
      </c>
      <c r="CX7" s="715">
        <f>+entero!CX84</f>
        <v>0</v>
      </c>
      <c r="CY7" s="556">
        <f>+entero!CY84</f>
        <v>0</v>
      </c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4.25" thickBot="1" x14ac:dyDescent="0.25">
      <c r="A8" s="3"/>
      <c r="B8" s="10"/>
      <c r="C8" s="19"/>
      <c r="D8" s="711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79">
        <f>+entero!CQ85</f>
        <v>6.9566333535771401</v>
      </c>
      <c r="CR8" s="79">
        <f>+entero!CR85</f>
        <v>6.9589398574951975</v>
      </c>
      <c r="CS8" s="608">
        <f>+entero!CS85</f>
        <v>6.9575403976750803</v>
      </c>
      <c r="CT8" s="608">
        <f>+entero!CT85</f>
        <v>6.9606386049974844</v>
      </c>
      <c r="CU8" s="608">
        <f>+entero!CU85</f>
        <v>6.9664431318070559</v>
      </c>
      <c r="CV8" s="608">
        <f>+entero!CV85</f>
        <v>6.9544981621150157</v>
      </c>
      <c r="CW8" s="608">
        <f>+entero!CW85</f>
        <v>6.9599694386029958</v>
      </c>
      <c r="CX8" s="715">
        <f>+entero!CX85</f>
        <v>1.0295811077982719E-3</v>
      </c>
      <c r="CY8" s="556">
        <f>+entero!CY85</f>
        <v>1.4795085586061241E-2</v>
      </c>
      <c r="CZ8" s="3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3.5" thickBot="1" x14ac:dyDescent="0.25">
      <c r="A9" s="3"/>
      <c r="B9" s="10"/>
      <c r="C9" s="19"/>
      <c r="D9" s="71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712"/>
      <c r="CP9" s="712"/>
      <c r="CQ9" s="712"/>
      <c r="CR9" s="712"/>
      <c r="CS9" s="712"/>
      <c r="CT9" s="712"/>
      <c r="CU9" s="712"/>
      <c r="CV9" s="712"/>
      <c r="CW9" s="712"/>
      <c r="CX9" s="715" t="s">
        <v>3</v>
      </c>
      <c r="CY9" s="556" t="s">
        <v>3</v>
      </c>
      <c r="CZ9" s="3"/>
      <c r="DA9" s="23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13.5" thickBot="1" x14ac:dyDescent="0.25">
      <c r="A10" s="3"/>
      <c r="B10" s="10"/>
      <c r="C10" s="19"/>
      <c r="D10" s="71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65">
        <f>+entero!CQ87</f>
        <v>2.1156000000000001</v>
      </c>
      <c r="CR10" s="65">
        <f>+entero!CR87</f>
        <v>2.11693</v>
      </c>
      <c r="CS10" s="14">
        <f>+entero!CS87</f>
        <v>2.1175000000000002</v>
      </c>
      <c r="CT10" s="14">
        <f>+entero!CT87</f>
        <v>2.1176900000000001</v>
      </c>
      <c r="CU10" s="14">
        <f>+entero!CU87</f>
        <v>2.11788</v>
      </c>
      <c r="CV10" s="14">
        <f>+entero!CV87</f>
        <v>2.1180699999999999</v>
      </c>
      <c r="CW10" s="14">
        <f>+entero!CW87</f>
        <v>2.1182599999999998</v>
      </c>
      <c r="CX10" s="715">
        <f>+entero!CX87</f>
        <v>1.3299999999998313E-3</v>
      </c>
      <c r="CY10" s="556">
        <f>+entero!CY87</f>
        <v>6.2826829418072272E-2</v>
      </c>
      <c r="CZ10" s="3"/>
      <c r="DA10" s="231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thickBot="1" x14ac:dyDescent="0.25">
      <c r="A11" s="3"/>
      <c r="B11" s="10"/>
      <c r="C11" s="51"/>
      <c r="D11" s="713" t="str">
        <f>+entero!D88</f>
        <v>UFV (Bs/UFV último día del mes)</v>
      </c>
      <c r="E11" s="714">
        <f>+entero!E88</f>
        <v>1.4689700000000001</v>
      </c>
      <c r="F11" s="714">
        <f>+entero!F88</f>
        <v>1.4827999999999999</v>
      </c>
      <c r="G11" s="714">
        <f>+entero!G88</f>
        <v>1.4961100000000001</v>
      </c>
      <c r="H11" s="714">
        <f>+entero!H88</f>
        <v>1.5070300000000001</v>
      </c>
      <c r="I11" s="714">
        <f>+entero!I88</f>
        <v>1.51573</v>
      </c>
      <c r="J11" s="714">
        <f>+entero!J88</f>
        <v>1.52274</v>
      </c>
      <c r="K11" s="714">
        <f>+entero!K88</f>
        <v>1.5275399999999999</v>
      </c>
      <c r="L11" s="714">
        <f>+entero!L88</f>
        <v>1.5307299999999999</v>
      </c>
      <c r="M11" s="714">
        <f>+entero!M88</f>
        <v>1.5328900000000001</v>
      </c>
      <c r="N11" s="714">
        <f>+entero!N88</f>
        <v>1.5346900000000001</v>
      </c>
      <c r="O11" s="714">
        <f>+entero!O88</f>
        <v>1.53592</v>
      </c>
      <c r="P11" s="714">
        <f>+entero!P88</f>
        <v>1.5375399999999999</v>
      </c>
      <c r="Q11" s="714">
        <f>+entero!Q88</f>
        <v>1.5375399999999999</v>
      </c>
      <c r="R11" s="714">
        <f>+entero!R88</f>
        <v>1.5379499999999999</v>
      </c>
      <c r="S11" s="714">
        <f>+entero!S88</f>
        <v>1.5380499999999999</v>
      </c>
      <c r="T11" s="714">
        <f>+entero!T88</f>
        <v>1.53826</v>
      </c>
      <c r="U11" s="714">
        <f>+entero!U88</f>
        <v>1.5389600000000001</v>
      </c>
      <c r="V11" s="714">
        <f>+entero!V88</f>
        <v>1.5403100000000001</v>
      </c>
      <c r="W11" s="714">
        <f>+entero!W88</f>
        <v>1.5420100000000001</v>
      </c>
      <c r="X11" s="714">
        <f>+entero!X88</f>
        <v>1.54366</v>
      </c>
      <c r="Y11" s="714">
        <f>+entero!Y88</f>
        <v>1.5460499999999999</v>
      </c>
      <c r="Z11" s="714">
        <f>+entero!Z88</f>
        <v>1.54915</v>
      </c>
      <c r="AA11" s="714">
        <f>+entero!AA88</f>
        <v>1.55298</v>
      </c>
      <c r="AB11" s="714">
        <f>+entero!AB88</f>
        <v>1.5579799999999999</v>
      </c>
      <c r="AC11" s="714">
        <f>+entero!AC88</f>
        <v>1.5645100000000001</v>
      </c>
      <c r="AD11" s="714">
        <f>+entero!AD88</f>
        <v>1.5729</v>
      </c>
      <c r="AE11" s="714">
        <f>+entero!AE88</f>
        <v>1.5829800000000001</v>
      </c>
      <c r="AF11" s="714">
        <f>+entero!AF88</f>
        <v>1.5949899999999999</v>
      </c>
      <c r="AG11" s="714">
        <f>+entero!AG88</f>
        <v>1.60859</v>
      </c>
      <c r="AH11" s="714">
        <f>+entero!AH88</f>
        <v>1.6227499999999999</v>
      </c>
      <c r="AI11" s="714">
        <f>+entero!AI88</f>
        <v>1.6371</v>
      </c>
      <c r="AJ11" s="714">
        <f>+entero!AJ88</f>
        <v>1.65167</v>
      </c>
      <c r="AK11" s="714">
        <f>+entero!AK88</f>
        <v>1.66629</v>
      </c>
      <c r="AL11" s="714">
        <f>+entero!AL88</f>
        <v>1.6803900000000001</v>
      </c>
      <c r="AM11" s="714">
        <f>+entero!AM88</f>
        <v>1.6939200000000001</v>
      </c>
      <c r="AN11" s="714">
        <f>+entero!AN88</f>
        <v>1.70662</v>
      </c>
      <c r="AO11" s="714">
        <f>+entero!AO88</f>
        <v>1.7183900000000001</v>
      </c>
      <c r="AP11" s="714">
        <f>+entero!AP88</f>
        <v>1.7285999999999999</v>
      </c>
      <c r="AQ11" s="714">
        <f>+entero!AQ88</f>
        <v>1.73722</v>
      </c>
      <c r="AR11" s="714">
        <f>+entero!AR88</f>
        <v>1.7443299999999999</v>
      </c>
      <c r="AS11" s="714">
        <f>+entero!AS88</f>
        <v>1.7503299999999999</v>
      </c>
      <c r="AT11" s="714">
        <f>+entero!AT88</f>
        <v>1.7562199999999999</v>
      </c>
      <c r="AU11" s="714">
        <f>+entero!AU88</f>
        <v>1.7624200000000001</v>
      </c>
      <c r="AV11" s="714">
        <f>+entero!AV88</f>
        <v>1.7689299999999999</v>
      </c>
      <c r="AW11" s="714">
        <f>+entero!AW88</f>
        <v>1.7752600000000001</v>
      </c>
      <c r="AX11" s="714">
        <f>+entero!AX88</f>
        <v>1.78156</v>
      </c>
      <c r="AY11" s="714">
        <f>+entero!AY88</f>
        <v>1.7879700000000001</v>
      </c>
      <c r="AZ11" s="714">
        <f>+entero!AZ88</f>
        <v>1.79437</v>
      </c>
      <c r="BA11" s="714">
        <f>+entero!BA88</f>
        <v>1.80078</v>
      </c>
      <c r="BB11" s="714">
        <f>+entero!BB88</f>
        <v>1.8075000000000001</v>
      </c>
      <c r="BC11" s="714">
        <f>+entero!BC88</f>
        <v>1.8145800000000001</v>
      </c>
      <c r="BD11" s="714">
        <f>+entero!BD88</f>
        <v>1.82192</v>
      </c>
      <c r="BE11" s="714">
        <f>+entero!BE88</f>
        <v>1.82942</v>
      </c>
      <c r="BF11" s="714">
        <f>+entero!BF88</f>
        <v>1.8368599999999999</v>
      </c>
      <c r="BG11" s="714">
        <f>+entero!BG88</f>
        <v>1.84416</v>
      </c>
      <c r="BH11" s="714">
        <f>+entero!BH88</f>
        <v>1.8512900000000001</v>
      </c>
      <c r="BI11" s="714">
        <f>+entero!BI88</f>
        <v>1.85884</v>
      </c>
      <c r="BJ11" s="714">
        <f>+entero!BJ88</f>
        <v>1.86754</v>
      </c>
      <c r="BK11" s="714">
        <f>+entero!BK88</f>
        <v>1.8778900000000001</v>
      </c>
      <c r="BL11" s="714">
        <f>+entero!BL88</f>
        <v>1.8890899999999999</v>
      </c>
      <c r="BM11" s="714">
        <f>+entero!BM88</f>
        <v>1.8999299999999999</v>
      </c>
      <c r="BN11" s="714">
        <f>+entero!BN88</f>
        <v>1.91005</v>
      </c>
      <c r="BO11" s="714">
        <f>+entero!BO88</f>
        <v>1.91974</v>
      </c>
      <c r="BP11" s="714">
        <f>+entero!BP88</f>
        <v>1.9292499999999999</v>
      </c>
      <c r="BQ11" s="714">
        <f>+entero!BQ88</f>
        <v>1.93885</v>
      </c>
      <c r="BR11" s="714">
        <f>+entero!BR88</f>
        <v>1.9486699999999999</v>
      </c>
      <c r="BS11" s="714">
        <f>+entero!BS88</f>
        <v>1.9587699999999999</v>
      </c>
      <c r="BT11" s="714">
        <f>+entero!BT88</f>
        <v>1.96984</v>
      </c>
      <c r="BU11" s="714">
        <f>+entero!BU88</f>
        <v>1.9815799999999999</v>
      </c>
      <c r="BV11" s="714">
        <f>+entero!BV88</f>
        <v>1.9921800000000001</v>
      </c>
      <c r="BW11" s="714">
        <f>+entero!BW88</f>
        <v>2.00021</v>
      </c>
      <c r="BX11" s="714">
        <f>+entero!BX88</f>
        <v>2.00651</v>
      </c>
      <c r="BY11" s="714">
        <f>+entero!BY88</f>
        <v>2.0132400000000001</v>
      </c>
      <c r="BZ11" s="714">
        <f>+entero!BZ88</f>
        <v>2.0213000000000001</v>
      </c>
      <c r="CA11" s="714">
        <f>+entero!CA88</f>
        <v>2.0306600000000001</v>
      </c>
      <c r="CB11" s="714">
        <f>+entero!CB88</f>
        <v>2.03986</v>
      </c>
      <c r="CC11" s="714">
        <f>+entero!CC88</f>
        <v>2.04806</v>
      </c>
      <c r="CD11" s="714">
        <f>+entero!CD88</f>
        <v>2.0552800000000002</v>
      </c>
      <c r="CE11" s="714">
        <f>+entero!CE88</f>
        <v>2.0621800000000001</v>
      </c>
      <c r="CF11" s="714">
        <f>+entero!CF88</f>
        <v>2.0679500000000002</v>
      </c>
      <c r="CG11" s="714">
        <f>+entero!CG88</f>
        <v>2.0732599999999999</v>
      </c>
      <c r="CH11" s="714">
        <f>+entero!CH88</f>
        <v>2.07856</v>
      </c>
      <c r="CI11" s="714">
        <f>+entero!CI88</f>
        <v>2.0847600000000002</v>
      </c>
      <c r="CJ11" s="714">
        <f>+entero!CJ88</f>
        <v>2.0922800000000001</v>
      </c>
      <c r="CK11" s="714">
        <f>+entero!CK88</f>
        <v>2.0922800000000001</v>
      </c>
      <c r="CL11" s="714">
        <f>+entero!CL88</f>
        <v>2.1042399999999999</v>
      </c>
      <c r="CM11" s="714">
        <f>+entero!CM88</f>
        <v>2.1086999999999998</v>
      </c>
      <c r="CN11" s="714">
        <f>+entero!CN88</f>
        <v>2.1109290322580647</v>
      </c>
      <c r="CO11" s="712"/>
      <c r="CP11" s="712"/>
      <c r="CQ11" s="712"/>
      <c r="CR11" s="712"/>
      <c r="CS11" s="712"/>
      <c r="CT11" s="712"/>
      <c r="CU11" s="712"/>
      <c r="CV11" s="712"/>
      <c r="CW11" s="712"/>
      <c r="CX11" s="716"/>
      <c r="CY11" s="557"/>
      <c r="CZ11" s="3"/>
      <c r="DA11" s="231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42496.696956134256</v>
      </c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1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1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1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1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1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1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1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</row>
    <row r="77" spans="1:11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4"/>
    </row>
    <row r="78" spans="1:11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  <c r="CY78" s="224"/>
    </row>
    <row r="79" spans="1:11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4"/>
    </row>
    <row r="80" spans="1:11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  <c r="CY80" s="224"/>
    </row>
    <row r="81" spans="3:10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</row>
    <row r="82" spans="3:10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</row>
    <row r="83" spans="3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</row>
    <row r="84" spans="3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</row>
    <row r="85" spans="3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3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3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3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3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3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3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3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3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3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3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3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R3:CR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S6:CW11 CX6:CX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O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P30" sqref="CP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5" width="7.7109375" customWidth="1"/>
    <col min="96" max="96" width="7.7109375" style="727" customWidth="1"/>
    <col min="97" max="101" width="7.7109375" customWidth="1"/>
    <col min="102" max="102" width="8.140625" customWidth="1"/>
    <col min="103" max="103" width="9.5703125" customWidth="1"/>
    <col min="104" max="119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484"/>
      <c r="CP3" s="484"/>
      <c r="CQ3" s="484"/>
      <c r="CR3" s="484"/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7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84" t="str">
        <f>+entero!CO3</f>
        <v>Semana 1*</v>
      </c>
      <c r="CP4" s="84" t="str">
        <f>+entero!CP3</f>
        <v>Semana 2*</v>
      </c>
      <c r="CQ4" s="84" t="str">
        <f>+entero!CQ3</f>
        <v>Semana 3*</v>
      </c>
      <c r="CR4" s="84" t="str">
        <f>+entero!CR3</f>
        <v>Semana 4*</v>
      </c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"/>
      <c r="CU5" s="33"/>
      <c r="CV5" s="33"/>
      <c r="CW5" s="338"/>
      <c r="CX5" s="89"/>
      <c r="CY5" s="34"/>
      <c r="CZ5" s="227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9" t="e">
        <f>+entero!#REF!</f>
        <v>#REF!</v>
      </c>
      <c r="CX6" s="13" t="e">
        <f>+entero!#REF!</f>
        <v>#REF!</v>
      </c>
      <c r="CY6" s="91" t="e">
        <f>+entero!#REF!</f>
        <v>#REF!</v>
      </c>
      <c r="CZ6" s="227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9" t="e">
        <f>+entero!#REF!</f>
        <v>#REF!</v>
      </c>
      <c r="CX7" s="13" t="e">
        <f>+entero!#REF!</f>
        <v>#REF!</v>
      </c>
      <c r="CY7" s="91" t="e">
        <f>+entero!#REF!</f>
        <v>#REF!</v>
      </c>
      <c r="CZ7" s="227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9" t="e">
        <f>+entero!#REF!</f>
        <v>#REF!</v>
      </c>
      <c r="CX8" s="13" t="e">
        <f>+entero!#REF!</f>
        <v>#REF!</v>
      </c>
      <c r="CY8" s="91" t="e">
        <f>+entero!#REF!</f>
        <v>#REF!</v>
      </c>
      <c r="CZ8" s="227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9" t="e">
        <f>+entero!#REF!</f>
        <v>#REF!</v>
      </c>
      <c r="CX9" s="13" t="e">
        <f>+entero!#REF!</f>
        <v>#REF!</v>
      </c>
      <c r="CY9" s="91" t="e">
        <f>+entero!#REF!</f>
        <v>#REF!</v>
      </c>
      <c r="CZ9" s="227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13.5" thickBot="1" x14ac:dyDescent="0.25">
      <c r="A10" s="3"/>
      <c r="B10" s="44"/>
      <c r="C10" s="20"/>
      <c r="D10" s="717" t="s">
        <v>202</v>
      </c>
      <c r="E10" s="718">
        <f>+entero!E90</f>
        <v>2482.953430381323</v>
      </c>
      <c r="F10" s="718">
        <f>+entero!F90</f>
        <v>2548.6349917624193</v>
      </c>
      <c r="G10" s="718">
        <f>+entero!G90</f>
        <v>2509.705276468826</v>
      </c>
      <c r="H10" s="718">
        <f>+entero!H90</f>
        <v>2558.1463740032618</v>
      </c>
      <c r="I10" s="718">
        <f>+entero!I90</f>
        <v>2479.0590093891697</v>
      </c>
      <c r="J10" s="718">
        <f>+entero!J90</f>
        <v>2376.9725875267127</v>
      </c>
      <c r="K10" s="718">
        <f>+entero!K90</f>
        <v>2299.1151790593099</v>
      </c>
      <c r="L10" s="718">
        <f>+entero!L90</f>
        <v>2159.5156906652655</v>
      </c>
      <c r="M10" s="718">
        <f>+entero!M90</f>
        <v>2086.082214380267</v>
      </c>
      <c r="N10" s="718">
        <f>+entero!N90</f>
        <v>1953.1680176519765</v>
      </c>
      <c r="O10" s="718">
        <f>+entero!O90</f>
        <v>1748.4610303310999</v>
      </c>
      <c r="P10" s="718">
        <f>+entero!P90</f>
        <v>1795.5399041089497</v>
      </c>
      <c r="Q10" s="718">
        <f>+entero!Q90</f>
        <v>1758.34635407171</v>
      </c>
      <c r="R10" s="718">
        <f>+entero!R90</f>
        <v>1523.5922008000584</v>
      </c>
      <c r="S10" s="718">
        <f>+entero!S90</f>
        <v>1426.4871783246299</v>
      </c>
      <c r="T10" s="718">
        <f>+entero!T90</f>
        <v>1313.5691317478099</v>
      </c>
      <c r="U10" s="718">
        <f>+entero!U90</f>
        <v>1217.6286487852731</v>
      </c>
      <c r="V10" s="718">
        <f>+entero!V90</f>
        <v>1200.6609293973634</v>
      </c>
      <c r="W10" s="718">
        <f>+entero!W90</f>
        <v>1174.13426852981</v>
      </c>
      <c r="X10" s="718">
        <f>+entero!X90</f>
        <v>1160.0123212733804</v>
      </c>
      <c r="Y10" s="718">
        <f>+entero!Y90</f>
        <v>1139.2728568514099</v>
      </c>
      <c r="Z10" s="718">
        <f>+entero!Z90</f>
        <v>1171.4985403413771</v>
      </c>
      <c r="AA10" s="718">
        <f>+entero!AA90</f>
        <v>1240.9675422822088</v>
      </c>
      <c r="AB10" s="718">
        <f>+entero!AB90</f>
        <v>1285.3398867708572</v>
      </c>
      <c r="AC10" s="718">
        <f>+entero!AC90</f>
        <v>1376.8596072671232</v>
      </c>
      <c r="AD10" s="718">
        <f>+entero!AD90</f>
        <v>1433.97361712058</v>
      </c>
      <c r="AE10" s="718">
        <f>+entero!AE90</f>
        <v>1557.9603883862101</v>
      </c>
      <c r="AF10" s="718">
        <f>+entero!AF90</f>
        <v>1664.7113082131852</v>
      </c>
      <c r="AG10" s="718">
        <f>+entero!AG90</f>
        <v>1743.4819432487</v>
      </c>
      <c r="AH10" s="718">
        <f>+entero!AH90</f>
        <v>1773.46176688174</v>
      </c>
      <c r="AI10" s="718">
        <f>+entero!AI90</f>
        <v>1725.1057158631743</v>
      </c>
      <c r="AJ10" s="718">
        <f>+entero!AJ90</f>
        <v>1708.0777684164207</v>
      </c>
      <c r="AK10" s="718">
        <f>+entero!AK90</f>
        <v>1680.153236596776</v>
      </c>
      <c r="AL10" s="718">
        <f>+entero!AL90</f>
        <v>1613.5253172162631</v>
      </c>
      <c r="AM10" s="718">
        <f>+entero!AM90</f>
        <v>1636.2345867558206</v>
      </c>
      <c r="AN10" s="718">
        <f>+entero!AN90</f>
        <v>1746.0190578484542</v>
      </c>
      <c r="AO10" s="718">
        <f>+entero!AO90</f>
        <v>1753.5098226287823</v>
      </c>
      <c r="AP10" s="718">
        <f>+entero!AP90</f>
        <v>1777.9204116783114</v>
      </c>
      <c r="AQ10" s="718">
        <f>+entero!AQ90</f>
        <v>1831.238894862362</v>
      </c>
      <c r="AR10" s="718">
        <f>+entero!AR90</f>
        <v>1945.4783475067163</v>
      </c>
      <c r="AS10" s="718">
        <f>+entero!AS90</f>
        <v>1958.0558461299781</v>
      </c>
      <c r="AT10" s="718">
        <f>+entero!AT90</f>
        <v>2055.1927572301629</v>
      </c>
      <c r="AU10" s="718">
        <f>+entero!AU90</f>
        <v>2040.3033494047559</v>
      </c>
      <c r="AV10" s="718">
        <f>+entero!AV90</f>
        <v>2040.3060935943388</v>
      </c>
      <c r="AW10" s="718">
        <f>+entero!AW90</f>
        <v>1905.9188932787445</v>
      </c>
      <c r="AX10" s="718">
        <f>+entero!AX90</f>
        <v>1895.6577737063367</v>
      </c>
      <c r="AY10" s="718">
        <f>+entero!AY90</f>
        <v>1853.6909301522635</v>
      </c>
      <c r="AZ10" s="718">
        <f>+entero!AZ90</f>
        <v>1740.9250719045256</v>
      </c>
      <c r="BA10" s="718">
        <f>+entero!BA90</f>
        <v>1667.3870032862183</v>
      </c>
      <c r="BB10" s="718">
        <f>+entero!BB90</f>
        <v>1694.3722699202838</v>
      </c>
      <c r="BC10" s="718">
        <f>+entero!BC90</f>
        <v>1809.1685199271519</v>
      </c>
      <c r="BD10" s="718">
        <f>+entero!BD90</f>
        <v>1995.0576966770086</v>
      </c>
      <c r="BE10" s="718">
        <f>+entero!BE90</f>
        <v>2062.8285905382131</v>
      </c>
      <c r="BF10" s="718">
        <f>+entero!BF90</f>
        <v>2030.7471590379007</v>
      </c>
      <c r="BG10" s="718">
        <f>+entero!BG90</f>
        <v>2204.654570230352</v>
      </c>
      <c r="BH10" s="718">
        <f>+entero!BH90</f>
        <v>2143.8695767494987</v>
      </c>
      <c r="BI10" s="718">
        <f>+entero!BI90</f>
        <v>2055.04378799182</v>
      </c>
      <c r="BJ10" s="718">
        <f>+entero!BJ90</f>
        <v>2096.6119053940301</v>
      </c>
      <c r="BK10" s="718">
        <f>+entero!BK90</f>
        <v>2263.5610102510245</v>
      </c>
      <c r="BL10" s="718">
        <f>+entero!BL90</f>
        <v>2510.0158087947898</v>
      </c>
      <c r="BM10" s="718">
        <f>+entero!BM90</f>
        <v>2638.2092113692756</v>
      </c>
      <c r="BN10" s="718">
        <f>+entero!BN90</f>
        <v>3255.7414227474778</v>
      </c>
      <c r="BO10" s="718">
        <f>+entero!BO90</f>
        <v>3306.3978934470597</v>
      </c>
      <c r="BP10" s="718">
        <f>+entero!BP90</f>
        <v>3288.8991062319092</v>
      </c>
      <c r="BQ10" s="718">
        <f>+entero!BQ90</f>
        <v>3310.337264067382</v>
      </c>
      <c r="BR10" s="718">
        <f>+entero!BR90</f>
        <v>3279.8307972008965</v>
      </c>
      <c r="BS10" s="718">
        <f>+entero!BS90</f>
        <v>3385.728294253629</v>
      </c>
      <c r="BT10" s="718">
        <f>+entero!BT90</f>
        <v>3412.3509669397331</v>
      </c>
      <c r="BU10" s="718">
        <f>+entero!BU90</f>
        <v>3349.7966418280535</v>
      </c>
      <c r="BV10" s="718">
        <f>+entero!BV90</f>
        <v>3482.037261773613</v>
      </c>
      <c r="BW10" s="718">
        <f>+entero!BW90</f>
        <v>3428.9148582693047</v>
      </c>
      <c r="BX10" s="718">
        <f>+entero!BX90</f>
        <v>3488.3473691823833</v>
      </c>
      <c r="BY10" s="718">
        <f>+entero!BY90</f>
        <v>3610.8205850042559</v>
      </c>
      <c r="BZ10" s="718">
        <f>+entero!BZ90</f>
        <v>3754.8269309359052</v>
      </c>
      <c r="CA10" s="718">
        <f>+entero!CA90</f>
        <v>4092.5682331852768</v>
      </c>
      <c r="CB10" s="718">
        <f>+entero!CB90</f>
        <v>4525.9777327649381</v>
      </c>
      <c r="CC10" s="718">
        <f>+entero!CC90</f>
        <v>4191.259509779884</v>
      </c>
      <c r="CD10" s="718">
        <f>+entero!CD90</f>
        <v>3967.7301203454813</v>
      </c>
      <c r="CE10" s="718">
        <f>+entero!CE90</f>
        <v>3651.102672793003</v>
      </c>
      <c r="CF10" s="718">
        <f>+entero!CF90</f>
        <v>3255.4499777128281</v>
      </c>
      <c r="CG10" s="718">
        <f>+entero!CG90</f>
        <v>2936.1560396851305</v>
      </c>
      <c r="CH10" s="718">
        <f>+entero!CH90</f>
        <v>2496.231981214286</v>
      </c>
      <c r="CI10" s="718">
        <f>+entero!CI90</f>
        <v>2232.481405132653</v>
      </c>
      <c r="CJ10" s="718">
        <f>+entero!CJ90</f>
        <v>1974.48059843586</v>
      </c>
      <c r="CK10" s="718">
        <f>+entero!CK90</f>
        <v>2105.7754171734696</v>
      </c>
      <c r="CL10" s="718">
        <f>+entero!CL90</f>
        <v>1922.6725021763846</v>
      </c>
      <c r="CM10" s="718">
        <f>+entero!CM90</f>
        <v>2132.0103277288626</v>
      </c>
      <c r="CN10" s="718">
        <f>+entero!CN90</f>
        <v>2279.93837003207</v>
      </c>
      <c r="CO10" s="718">
        <f>+entero!CO90</f>
        <v>2320.4290135932943</v>
      </c>
      <c r="CP10" s="718">
        <f>+entero!CP90</f>
        <v>2302.6509695000004</v>
      </c>
      <c r="CQ10" s="718">
        <f>+entero!CQ90</f>
        <v>2265.3812825393588</v>
      </c>
      <c r="CR10" s="718">
        <f>+entero!CR90</f>
        <v>2225.4562761851312</v>
      </c>
      <c r="CS10" s="719">
        <f>+entero!CS90</f>
        <v>2225.4562761851312</v>
      </c>
      <c r="CT10" s="720">
        <f>+entero!CT90</f>
        <v>2225.4562761851312</v>
      </c>
      <c r="CU10" s="720">
        <f>+entero!CU90</f>
        <v>2225.4562761851312</v>
      </c>
      <c r="CV10" s="720">
        <f>+entero!CV90</f>
        <v>2225.4562761851312</v>
      </c>
      <c r="CW10" s="721">
        <f>+entero!CW90</f>
        <v>2215.0520155247814</v>
      </c>
      <c r="CX10" s="722">
        <f>+entero!CX90</f>
        <v>-10.404260660349792</v>
      </c>
      <c r="CY10" s="557">
        <f>+entero!CY90</f>
        <v>-0.46751134909668313</v>
      </c>
      <c r="CZ10" s="227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1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1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1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1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1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1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1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1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  <c r="CY74" s="224"/>
    </row>
    <row r="75" spans="1:11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  <c r="CY75" s="224"/>
    </row>
    <row r="76" spans="1:11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</row>
    <row r="77" spans="1:11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4"/>
    </row>
    <row r="78" spans="1:11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  <c r="CY78" s="224"/>
    </row>
    <row r="79" spans="1:11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4"/>
    </row>
    <row r="80" spans="1:11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  <c r="CY80" s="224"/>
    </row>
    <row r="81" spans="3:10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</row>
    <row r="82" spans="3:10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</row>
    <row r="83" spans="3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</row>
    <row r="84" spans="3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</row>
    <row r="85" spans="3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3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3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3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3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3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3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3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3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3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3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3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I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T35" sqref="CT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5" width="7.7109375" customWidth="1"/>
    <col min="96" max="96" width="7.7109375" style="727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23"/>
  </cols>
  <sheetData>
    <row r="1" spans="1:112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U1" s="409"/>
      <c r="CV1" s="409"/>
      <c r="CW1" s="409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8"/>
      <c r="CT2" s="8"/>
      <c r="CU2" s="8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9" t="str">
        <f>+entero!CS3</f>
        <v xml:space="preserve">   Semana 5*</v>
      </c>
      <c r="CT3" s="909"/>
      <c r="CU3" s="909"/>
      <c r="CV3" s="909"/>
      <c r="CW3" s="910"/>
      <c r="CX3" s="23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4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437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23"/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8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1"/>
      <c r="CP5" s="401"/>
      <c r="CQ5" s="406"/>
      <c r="CR5" s="772"/>
      <c r="CS5" s="153"/>
      <c r="CT5" s="153"/>
      <c r="CU5" s="153"/>
      <c r="CV5" s="153"/>
      <c r="CW5" s="334"/>
      <c r="CX5" s="80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2.75" customHeight="1" x14ac:dyDescent="0.2">
      <c r="A6" s="3"/>
      <c r="B6" s="898"/>
      <c r="C6" s="17"/>
      <c r="D6" s="723" t="s">
        <v>120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633">
        <f>+entero!CC92</f>
        <v>156.43014385473236</v>
      </c>
      <c r="CD6" s="633">
        <f>+entero!CD92</f>
        <v>157.0020086828637</v>
      </c>
      <c r="CE6" s="633">
        <f>+entero!CE92</f>
        <v>157.53905303265603</v>
      </c>
      <c r="CF6" s="633">
        <f>+entero!CF92</f>
        <v>158.49404466510214</v>
      </c>
      <c r="CG6" s="633">
        <f>+entero!CG92</f>
        <v>158.81212549591672</v>
      </c>
      <c r="CH6" s="633">
        <f>+entero!CH92</f>
        <v>159.55791174399477</v>
      </c>
      <c r="CI6" s="633">
        <f>+entero!CI92</f>
        <v>160.08776600497137</v>
      </c>
      <c r="CJ6" s="633">
        <f>+entero!CJ92</f>
        <v>160.17310597229701</v>
      </c>
      <c r="CK6" s="633">
        <f>+entero!CK92</f>
        <v>160.438970436256</v>
      </c>
      <c r="CL6" s="633">
        <f>+entero!CL92</f>
        <v>161.09890758856889</v>
      </c>
      <c r="CM6" s="633">
        <f>+entero!CM92</f>
        <v>162.03711259698346</v>
      </c>
      <c r="CN6" s="633">
        <f>+entero!CN92</f>
        <v>162.25380024889498</v>
      </c>
      <c r="CO6" s="438"/>
      <c r="CP6" s="438"/>
      <c r="CQ6" s="439"/>
      <c r="CR6" s="438"/>
      <c r="CS6" s="42"/>
      <c r="CT6" s="42"/>
      <c r="CU6" s="42"/>
      <c r="CV6" s="42"/>
      <c r="CW6" s="335"/>
      <c r="CX6" s="81"/>
      <c r="CY6" s="233"/>
      <c r="CZ6" s="233"/>
      <c r="DA6" s="233"/>
      <c r="DB6" s="233"/>
      <c r="DC6" s="233"/>
      <c r="DD6" s="233"/>
      <c r="DE6" s="233"/>
      <c r="DF6" s="220"/>
      <c r="DG6" s="220"/>
      <c r="DH6" s="220"/>
    </row>
    <row r="7" spans="1:112" x14ac:dyDescent="0.2">
      <c r="A7" s="3"/>
      <c r="B7" s="898"/>
      <c r="C7" s="17"/>
      <c r="D7" s="72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8"/>
      <c r="CP7" s="438"/>
      <c r="CQ7" s="439"/>
      <c r="CR7" s="438"/>
      <c r="CS7" s="42"/>
      <c r="CT7" s="42"/>
      <c r="CU7" s="42"/>
      <c r="CV7" s="42"/>
      <c r="CW7" s="335"/>
      <c r="CX7" s="81"/>
      <c r="CY7" s="233"/>
      <c r="CZ7" s="233"/>
      <c r="DA7" s="233"/>
      <c r="DB7" s="233"/>
      <c r="DC7" s="233"/>
      <c r="DD7" s="233"/>
      <c r="DE7" s="233"/>
      <c r="DF7" s="220"/>
      <c r="DG7" s="220"/>
      <c r="DH7" s="220"/>
    </row>
    <row r="8" spans="1:112" x14ac:dyDescent="0.2">
      <c r="A8" s="3"/>
      <c r="B8" s="898"/>
      <c r="C8" s="17"/>
      <c r="D8" s="72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8"/>
      <c r="CP8" s="438"/>
      <c r="CQ8" s="439"/>
      <c r="CR8" s="438"/>
      <c r="CS8" s="42"/>
      <c r="CT8" s="42"/>
      <c r="CU8" s="42"/>
      <c r="CV8" s="42"/>
      <c r="CW8" s="335"/>
      <c r="CX8" s="81"/>
      <c r="CY8" s="233"/>
      <c r="CZ8" s="233"/>
      <c r="DA8" s="233"/>
      <c r="DB8" s="233"/>
      <c r="DC8" s="233"/>
      <c r="DD8" s="233"/>
      <c r="DE8" s="233"/>
      <c r="DF8" s="220"/>
      <c r="DG8" s="220"/>
      <c r="DH8" s="220"/>
    </row>
    <row r="9" spans="1:112" x14ac:dyDescent="0.2">
      <c r="A9" s="3"/>
      <c r="B9" s="898"/>
      <c r="C9" s="17"/>
      <c r="D9" s="72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8"/>
      <c r="CP9" s="438"/>
      <c r="CQ9" s="439"/>
      <c r="CR9" s="438"/>
      <c r="CS9" s="42"/>
      <c r="CT9" s="42"/>
      <c r="CU9" s="42"/>
      <c r="CV9" s="42"/>
      <c r="CW9" s="335"/>
      <c r="CX9" s="81"/>
      <c r="CY9" s="233"/>
      <c r="CZ9" s="233"/>
      <c r="DA9" s="233"/>
      <c r="DB9" s="233"/>
      <c r="DC9" s="233"/>
      <c r="DD9" s="233"/>
      <c r="DE9" s="233"/>
      <c r="DF9" s="220"/>
      <c r="DG9" s="220"/>
      <c r="DH9" s="220"/>
    </row>
    <row r="10" spans="1:112" x14ac:dyDescent="0.2">
      <c r="A10" s="3"/>
      <c r="B10" s="898"/>
      <c r="C10" s="17" t="s">
        <v>3</v>
      </c>
      <c r="D10" s="723" t="s">
        <v>203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633">
        <f>+entero!CC96</f>
        <v>286.54313188195891</v>
      </c>
      <c r="CD10" s="633">
        <f>+entero!CD96</f>
        <v>286.14490547278558</v>
      </c>
      <c r="CE10" s="633">
        <f>+entero!CE96</f>
        <v>286.96492903747179</v>
      </c>
      <c r="CF10" s="633">
        <f>+entero!CF96</f>
        <v>287.95391596032334</v>
      </c>
      <c r="CG10" s="633">
        <f>+entero!CG96</f>
        <v>288.2161367958692</v>
      </c>
      <c r="CH10" s="633">
        <f>+entero!CH96</f>
        <v>288.69123057122545</v>
      </c>
      <c r="CI10" s="633">
        <f>+entero!CI96</f>
        <v>289.19719628748697</v>
      </c>
      <c r="CJ10" s="633">
        <f>+entero!CJ96</f>
        <v>289.45942046521441</v>
      </c>
      <c r="CK10" s="633">
        <f>+entero!CK96</f>
        <v>290.41802082796625</v>
      </c>
      <c r="CL10" s="633">
        <f>+entero!CL96</f>
        <v>290.93454051806128</v>
      </c>
      <c r="CM10" s="633">
        <f>+entero!CM96</f>
        <v>292.11096090104655</v>
      </c>
      <c r="CN10" s="633">
        <f>+entero!CN96</f>
        <v>291.69424400339187</v>
      </c>
      <c r="CO10" s="438"/>
      <c r="CP10" s="438"/>
      <c r="CQ10" s="439"/>
      <c r="CR10" s="438"/>
      <c r="CS10" s="42"/>
      <c r="CT10" s="42"/>
      <c r="CU10" s="42"/>
      <c r="CV10" s="42"/>
      <c r="CW10" s="335"/>
      <c r="CX10" s="81"/>
      <c r="CY10" s="233"/>
      <c r="CZ10" s="233"/>
      <c r="DA10" s="233"/>
      <c r="DB10" s="233"/>
      <c r="DC10" s="233"/>
      <c r="DD10" s="233"/>
      <c r="DE10" s="233"/>
      <c r="DF10" s="220"/>
      <c r="DG10" s="220"/>
      <c r="DH10" s="220"/>
    </row>
    <row r="11" spans="1:112" x14ac:dyDescent="0.2">
      <c r="A11" s="3"/>
      <c r="B11" s="898"/>
      <c r="C11" s="17"/>
      <c r="D11" s="72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8"/>
      <c r="CP11" s="438"/>
      <c r="CQ11" s="439"/>
      <c r="CR11" s="438"/>
      <c r="CS11" s="42"/>
      <c r="CT11" s="42"/>
      <c r="CU11" s="42"/>
      <c r="CV11" s="42"/>
      <c r="CW11" s="335"/>
      <c r="CX11" s="81"/>
      <c r="CY11" s="233"/>
      <c r="CZ11" s="233"/>
      <c r="DA11" s="233"/>
      <c r="DB11" s="233"/>
      <c r="DC11" s="233"/>
      <c r="DD11" s="233"/>
      <c r="DE11" s="233"/>
      <c r="DF11" s="220"/>
      <c r="DG11" s="220"/>
      <c r="DH11" s="220"/>
    </row>
    <row r="12" spans="1:112" x14ac:dyDescent="0.2">
      <c r="A12" s="3"/>
      <c r="B12" s="898"/>
      <c r="C12" s="17"/>
      <c r="D12" s="72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8"/>
      <c r="CP12" s="438"/>
      <c r="CQ12" s="439"/>
      <c r="CR12" s="438"/>
      <c r="CS12" s="42"/>
      <c r="CT12" s="42"/>
      <c r="CU12" s="42"/>
      <c r="CV12" s="42"/>
      <c r="CW12" s="335"/>
      <c r="CX12" s="81"/>
      <c r="CY12" s="233"/>
      <c r="CZ12" s="233"/>
      <c r="DA12" s="233"/>
      <c r="DB12" s="233"/>
      <c r="DC12" s="233"/>
      <c r="DD12" s="233"/>
      <c r="DE12" s="233"/>
      <c r="DF12" s="220"/>
      <c r="DG12" s="220"/>
      <c r="DH12" s="220"/>
    </row>
    <row r="13" spans="1:112" x14ac:dyDescent="0.2">
      <c r="A13" s="3"/>
      <c r="B13" s="898"/>
      <c r="C13" s="17"/>
      <c r="D13" s="72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8"/>
      <c r="CP13" s="438"/>
      <c r="CQ13" s="439"/>
      <c r="CR13" s="438"/>
      <c r="CS13" s="42"/>
      <c r="CT13" s="42"/>
      <c r="CU13" s="42"/>
      <c r="CV13" s="42"/>
      <c r="CW13" s="335"/>
      <c r="CX13" s="81"/>
      <c r="CY13" s="233"/>
      <c r="CZ13" s="233"/>
      <c r="DA13" s="233"/>
      <c r="DB13" s="233"/>
      <c r="DC13" s="233"/>
      <c r="DD13" s="233"/>
      <c r="DE13" s="233"/>
      <c r="DF13" s="220"/>
      <c r="DG13" s="220"/>
      <c r="DH13" s="220"/>
    </row>
    <row r="14" spans="1:112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8"/>
      <c r="CP14" s="438"/>
      <c r="CQ14" s="439"/>
      <c r="CR14" s="438"/>
      <c r="CS14" s="42"/>
      <c r="CT14" s="42"/>
      <c r="CU14" s="42"/>
      <c r="CV14" s="42"/>
      <c r="CW14" s="335"/>
      <c r="CX14" s="81"/>
      <c r="CY14" s="233"/>
      <c r="CZ14" s="233"/>
      <c r="DA14" s="233"/>
      <c r="DB14" s="233"/>
      <c r="DC14" s="233"/>
      <c r="DD14" s="233"/>
      <c r="DE14" s="233"/>
      <c r="DF14" s="220"/>
      <c r="DG14" s="220"/>
      <c r="DH14" s="220"/>
    </row>
    <row r="15" spans="1:112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8"/>
      <c r="CP15" s="438"/>
      <c r="CQ15" s="439"/>
      <c r="CR15" s="438"/>
      <c r="CS15" s="42"/>
      <c r="CT15" s="42"/>
      <c r="CU15" s="42"/>
      <c r="CV15" s="42"/>
      <c r="CW15" s="335"/>
      <c r="CX15" s="81"/>
      <c r="CY15" s="233"/>
      <c r="CZ15" s="233"/>
      <c r="DA15" s="233"/>
      <c r="DB15" s="233"/>
      <c r="DC15" s="233"/>
      <c r="DD15" s="233"/>
      <c r="DE15" s="233"/>
      <c r="DF15" s="220"/>
      <c r="DG15" s="220"/>
      <c r="DH15" s="220"/>
    </row>
    <row r="16" spans="1:112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8"/>
      <c r="CP16" s="438"/>
      <c r="CQ16" s="439"/>
      <c r="CR16" s="438"/>
      <c r="CS16" s="42"/>
      <c r="CT16" s="42"/>
      <c r="CU16" s="42"/>
      <c r="CV16" s="42"/>
      <c r="CW16" s="335"/>
      <c r="CX16" s="81"/>
      <c r="CY16" s="233"/>
      <c r="CZ16" s="233"/>
      <c r="DA16" s="233"/>
      <c r="DB16" s="233"/>
      <c r="DC16" s="233"/>
      <c r="DD16" s="233"/>
      <c r="DE16" s="233"/>
      <c r="DF16" s="220"/>
      <c r="DG16" s="220"/>
      <c r="DH16" s="220"/>
    </row>
    <row r="17" spans="1:112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8"/>
      <c r="CP17" s="438"/>
      <c r="CQ17" s="439"/>
      <c r="CR17" s="438"/>
      <c r="CS17" s="42"/>
      <c r="CT17" s="42"/>
      <c r="CU17" s="42"/>
      <c r="CV17" s="42"/>
      <c r="CW17" s="335"/>
      <c r="CX17" s="81"/>
      <c r="CY17" s="233"/>
      <c r="CZ17" s="233"/>
      <c r="DA17" s="233"/>
      <c r="DB17" s="233"/>
      <c r="DC17" s="233"/>
      <c r="DD17" s="233"/>
      <c r="DE17" s="233"/>
      <c r="DF17" s="220"/>
      <c r="DG17" s="220"/>
      <c r="DH17" s="220"/>
    </row>
    <row r="18" spans="1:112" x14ac:dyDescent="0.2">
      <c r="A18" s="3"/>
      <c r="B18" s="44"/>
      <c r="C18" s="17"/>
      <c r="D18" s="71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407"/>
      <c r="CR18" s="104"/>
      <c r="CS18" s="105"/>
      <c r="CT18" s="105"/>
      <c r="CU18" s="105"/>
      <c r="CV18" s="105"/>
      <c r="CW18" s="336"/>
      <c r="CX18" s="81"/>
      <c r="CY18" s="233"/>
      <c r="CZ18" s="233"/>
      <c r="DA18" s="233"/>
      <c r="DB18" s="233"/>
      <c r="DC18" s="233"/>
      <c r="DD18" s="233"/>
      <c r="DE18" s="233"/>
      <c r="DF18" s="220"/>
      <c r="DG18" s="220"/>
      <c r="DH18" s="220"/>
    </row>
    <row r="19" spans="1:112" ht="13.5" x14ac:dyDescent="0.2">
      <c r="A19" s="3"/>
      <c r="B19" s="44"/>
      <c r="C19" s="17"/>
      <c r="D19" s="72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79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14">
        <f>+entero!CV105</f>
        <v>2.5</v>
      </c>
      <c r="CW19" s="552">
        <f>+entero!CW105</f>
        <v>2.5</v>
      </c>
      <c r="CX19" s="81"/>
      <c r="CY19" s="233"/>
      <c r="CZ19" s="233"/>
      <c r="DA19" s="233"/>
      <c r="DB19" s="233"/>
      <c r="DC19" s="233"/>
      <c r="DD19" s="233"/>
      <c r="DE19" s="233"/>
      <c r="DF19" s="220"/>
      <c r="DG19" s="220"/>
      <c r="DH19" s="220"/>
    </row>
    <row r="20" spans="1:112" ht="13.5" thickBot="1" x14ac:dyDescent="0.25">
      <c r="A20" s="3"/>
      <c r="B20" s="44"/>
      <c r="C20" s="27"/>
      <c r="D20" s="726" t="s">
        <v>30</v>
      </c>
      <c r="E20" s="602">
        <f>+entero!E106</f>
        <v>8.75</v>
      </c>
      <c r="F20" s="602">
        <f>+entero!F106</f>
        <v>8.75</v>
      </c>
      <c r="G20" s="602">
        <f>+entero!G106</f>
        <v>8.75</v>
      </c>
      <c r="H20" s="602">
        <f>+entero!H106</f>
        <v>8.75</v>
      </c>
      <c r="I20" s="602">
        <f>+entero!I106</f>
        <v>8.75</v>
      </c>
      <c r="J20" s="602">
        <f>+entero!J106</f>
        <v>8.75</v>
      </c>
      <c r="K20" s="602">
        <f>+entero!K106</f>
        <v>8.75</v>
      </c>
      <c r="L20" s="602">
        <f>+entero!L106</f>
        <v>8.75</v>
      </c>
      <c r="M20" s="602">
        <f>+entero!M106</f>
        <v>8.75</v>
      </c>
      <c r="N20" s="602">
        <f>+entero!N106</f>
        <v>8.75</v>
      </c>
      <c r="O20" s="602">
        <f>+entero!O106</f>
        <v>8.75</v>
      </c>
      <c r="P20" s="602">
        <f>+entero!P106</f>
        <v>8.75</v>
      </c>
      <c r="Q20" s="602">
        <f>+entero!Q106</f>
        <v>8.75</v>
      </c>
      <c r="R20" s="602">
        <f>+entero!R106</f>
        <v>8.75</v>
      </c>
      <c r="S20" s="602">
        <f>+entero!S106</f>
        <v>8.75</v>
      </c>
      <c r="T20" s="602">
        <f>+entero!T106</f>
        <v>8.75</v>
      </c>
      <c r="U20" s="602">
        <f>+entero!U106</f>
        <v>8.75</v>
      </c>
      <c r="V20" s="602">
        <f>+entero!V106</f>
        <v>8.75</v>
      </c>
      <c r="W20" s="602">
        <f>+entero!W106</f>
        <v>8.75</v>
      </c>
      <c r="X20" s="602">
        <f>+entero!X106</f>
        <v>8.75</v>
      </c>
      <c r="Y20" s="602">
        <f>+entero!Y106</f>
        <v>8.75</v>
      </c>
      <c r="Z20" s="602">
        <f>+entero!Z106</f>
        <v>8.75</v>
      </c>
      <c r="AA20" s="602">
        <f>+entero!AA106</f>
        <v>8.75</v>
      </c>
      <c r="AB20" s="602">
        <f>+entero!AB106</f>
        <v>8.75</v>
      </c>
      <c r="AC20" s="602">
        <f>+entero!AC106</f>
        <v>8.75</v>
      </c>
      <c r="AD20" s="602">
        <f>+entero!AD106</f>
        <v>8.75</v>
      </c>
      <c r="AE20" s="602">
        <f>+entero!AE106</f>
        <v>8.75</v>
      </c>
      <c r="AF20" s="602">
        <f>+entero!AF106</f>
        <v>8.75</v>
      </c>
      <c r="AG20" s="602">
        <f>+entero!AG106</f>
        <v>8.75</v>
      </c>
      <c r="AH20" s="602">
        <f>+entero!AH106</f>
        <v>8.75</v>
      </c>
      <c r="AI20" s="602">
        <f>+entero!AI106</f>
        <v>8.75</v>
      </c>
      <c r="AJ20" s="602">
        <f>+entero!AJ106</f>
        <v>8.75</v>
      </c>
      <c r="AK20" s="602">
        <f>+entero!AK106</f>
        <v>8.75</v>
      </c>
      <c r="AL20" s="602">
        <f>+entero!AL106</f>
        <v>8.75</v>
      </c>
      <c r="AM20" s="602">
        <f>+entero!AM106</f>
        <v>8.75</v>
      </c>
      <c r="AN20" s="602">
        <f>+entero!AN106</f>
        <v>8.75</v>
      </c>
      <c r="AO20" s="602">
        <f>+entero!AO106</f>
        <v>8.75</v>
      </c>
      <c r="AP20" s="602">
        <f>+entero!AP106</f>
        <v>8.75</v>
      </c>
      <c r="AQ20" s="602">
        <f>+entero!AQ106</f>
        <v>8.75</v>
      </c>
      <c r="AR20" s="602">
        <f>+entero!AR106</f>
        <v>8.75</v>
      </c>
      <c r="AS20" s="602">
        <f>+entero!AS106</f>
        <v>8.75</v>
      </c>
      <c r="AT20" s="602">
        <f>+entero!AT106</f>
        <v>4</v>
      </c>
      <c r="AU20" s="602">
        <f>+entero!AU106</f>
        <v>4</v>
      </c>
      <c r="AV20" s="602">
        <f>+entero!AV106</f>
        <v>4</v>
      </c>
      <c r="AW20" s="602">
        <f>+entero!AW106</f>
        <v>4</v>
      </c>
      <c r="AX20" s="602">
        <f>+entero!AX106</f>
        <v>4</v>
      </c>
      <c r="AY20" s="602">
        <f>+entero!AY106</f>
        <v>4</v>
      </c>
      <c r="AZ20" s="602">
        <f>+entero!AZ106</f>
        <v>4</v>
      </c>
      <c r="BA20" s="602">
        <f>+entero!BA106</f>
        <v>4</v>
      </c>
      <c r="BB20" s="602">
        <f>+entero!BB106</f>
        <v>4</v>
      </c>
      <c r="BC20" s="602">
        <f>+entero!BC106</f>
        <v>4</v>
      </c>
      <c r="BD20" s="602">
        <f>+entero!BD106</f>
        <v>4</v>
      </c>
      <c r="BE20" s="602">
        <f>+entero!BE106</f>
        <v>4</v>
      </c>
      <c r="BF20" s="602">
        <f>+entero!BF106</f>
        <v>4</v>
      </c>
      <c r="BG20" s="602">
        <f>+entero!BG106</f>
        <v>4</v>
      </c>
      <c r="BH20" s="602">
        <f>+entero!BH106</f>
        <v>4</v>
      </c>
      <c r="BI20" s="602">
        <f>+entero!BI106</f>
        <v>4</v>
      </c>
      <c r="BJ20" s="602">
        <f>+entero!BJ106</f>
        <v>4</v>
      </c>
      <c r="BK20" s="602">
        <f>+entero!BK106</f>
        <v>4</v>
      </c>
      <c r="BL20" s="602">
        <f>+entero!BL106</f>
        <v>4</v>
      </c>
      <c r="BM20" s="602">
        <f>+entero!BM106</f>
        <v>4</v>
      </c>
      <c r="BN20" s="602">
        <f>+entero!BN106</f>
        <v>4</v>
      </c>
      <c r="BO20" s="602">
        <f>+entero!BO106</f>
        <v>4</v>
      </c>
      <c r="BP20" s="602">
        <f>+entero!BP106</f>
        <v>4</v>
      </c>
      <c r="BQ20" s="602">
        <f>+entero!BQ106</f>
        <v>4</v>
      </c>
      <c r="BR20" s="602">
        <f>+entero!BR106</f>
        <v>4</v>
      </c>
      <c r="BS20" s="602">
        <f>+entero!BS106</f>
        <v>4</v>
      </c>
      <c r="BT20" s="602">
        <f>+entero!BT106</f>
        <v>4</v>
      </c>
      <c r="BU20" s="602">
        <f>+entero!BU106</f>
        <v>4</v>
      </c>
      <c r="BV20" s="602">
        <f>+entero!BV106</f>
        <v>4</v>
      </c>
      <c r="BW20" s="602">
        <f>+entero!BW106</f>
        <v>4</v>
      </c>
      <c r="BX20" s="602">
        <f>+entero!BX106</f>
        <v>4</v>
      </c>
      <c r="BY20" s="602">
        <f>+entero!BY106</f>
        <v>4</v>
      </c>
      <c r="BZ20" s="602">
        <f>+entero!BZ106</f>
        <v>4</v>
      </c>
      <c r="CA20" s="602">
        <f>+entero!CA106</f>
        <v>4</v>
      </c>
      <c r="CB20" s="602">
        <f>+entero!CB106</f>
        <v>4</v>
      </c>
      <c r="CC20" s="602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602">
        <f>+entero!CI106</f>
        <v>4</v>
      </c>
      <c r="CJ20" s="602">
        <f>+entero!CJ106</f>
        <v>4</v>
      </c>
      <c r="CK20" s="602">
        <f>+entero!CK106</f>
        <v>4</v>
      </c>
      <c r="CL20" s="602">
        <f>+entero!CL106</f>
        <v>4</v>
      </c>
      <c r="CM20" s="602">
        <f>+entero!CM106</f>
        <v>4</v>
      </c>
      <c r="CN20" s="602">
        <f>+entero!CN106</f>
        <v>4</v>
      </c>
      <c r="CO20" s="602">
        <f>+entero!CO106</f>
        <v>4</v>
      </c>
      <c r="CP20" s="602">
        <f>+entero!CP106</f>
        <v>4</v>
      </c>
      <c r="CQ20" s="602">
        <f>+entero!CQ106</f>
        <v>4</v>
      </c>
      <c r="CR20" s="602">
        <f>+entero!CR106</f>
        <v>4</v>
      </c>
      <c r="CS20" s="603">
        <f>+entero!CS106</f>
        <v>4</v>
      </c>
      <c r="CT20" s="603">
        <f>+entero!CT106</f>
        <v>4</v>
      </c>
      <c r="CU20" s="603">
        <f>+entero!CU106</f>
        <v>4</v>
      </c>
      <c r="CV20" s="603">
        <f>+entero!CV106</f>
        <v>4</v>
      </c>
      <c r="CW20" s="553">
        <f>+entero!CW106</f>
        <v>4</v>
      </c>
      <c r="CX20" s="81"/>
      <c r="CY20" s="233"/>
      <c r="CZ20" s="233"/>
      <c r="DA20" s="233"/>
      <c r="DB20" s="233"/>
      <c r="DC20" s="233"/>
      <c r="DD20" s="233"/>
      <c r="DE20" s="233"/>
      <c r="DF20" s="220"/>
      <c r="DG20" s="220"/>
      <c r="DH20" s="220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N3:CN4"/>
    <mergeCell ref="CR3:CR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AY3:AY4"/>
    <mergeCell ref="CQ3:CQ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S6:C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2016-05-06T20:44:47Z</cp:lastPrinted>
  <dcterms:created xsi:type="dcterms:W3CDTF">2002-08-27T17:11:09Z</dcterms:created>
  <dcterms:modified xsi:type="dcterms:W3CDTF">2016-05-06T20:45:01Z</dcterms:modified>
</cp:coreProperties>
</file>