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07\"/>
    </mc:Choice>
  </mc:AlternateContent>
  <bookViews>
    <workbookView xWindow="0" yWindow="735" windowWidth="17490" windowHeight="89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entero!$C$1:$CY$106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opex!$C$3:$CY$29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83" i="1" l="1"/>
  <c r="CX81" i="1"/>
  <c r="CY90" i="1" l="1"/>
  <c r="CY87" i="1"/>
  <c r="CY85" i="1"/>
  <c r="CY84" i="1"/>
  <c r="CY79" i="1"/>
  <c r="CY77" i="1"/>
  <c r="CY76" i="1"/>
  <c r="CY75" i="1"/>
  <c r="CY74" i="1"/>
  <c r="CY73" i="1"/>
  <c r="CY72" i="1"/>
  <c r="CY71" i="1"/>
  <c r="CY70" i="1"/>
  <c r="CY67" i="1"/>
  <c r="CY64" i="1"/>
  <c r="CY61" i="1"/>
  <c r="CY58" i="1"/>
  <c r="CY55" i="1"/>
  <c r="CY53" i="1"/>
  <c r="CY51" i="1"/>
  <c r="CY50" i="1"/>
  <c r="CY48" i="1"/>
  <c r="CY43" i="1"/>
  <c r="CY42" i="1"/>
  <c r="CY41" i="1"/>
  <c r="CY39" i="1"/>
  <c r="CY38" i="1"/>
  <c r="CY37" i="1"/>
  <c r="CY35" i="1"/>
  <c r="CY34" i="1"/>
  <c r="CY33" i="1"/>
  <c r="CY31" i="1"/>
  <c r="CY30" i="1"/>
  <c r="CY29" i="1"/>
  <c r="CY27" i="1"/>
  <c r="CY26" i="1"/>
  <c r="CY25" i="1"/>
  <c r="CY24" i="1"/>
  <c r="CY23" i="1"/>
  <c r="CY21" i="1"/>
  <c r="CY20" i="1"/>
  <c r="CY19" i="1"/>
  <c r="CY18" i="1"/>
  <c r="CY17" i="1"/>
  <c r="CY16" i="1"/>
  <c r="CY15" i="1"/>
  <c r="CY14" i="1"/>
  <c r="CY13" i="1"/>
  <c r="CY11" i="1"/>
  <c r="CY10" i="1"/>
  <c r="CY9" i="1"/>
  <c r="CY8" i="1"/>
  <c r="CY7" i="1"/>
  <c r="CX90" i="1"/>
  <c r="CX87" i="1"/>
  <c r="CX85" i="1"/>
  <c r="CX84" i="1"/>
  <c r="CX80" i="1"/>
  <c r="CX79" i="1"/>
  <c r="CX77" i="1"/>
  <c r="CX76" i="1"/>
  <c r="CX75" i="1"/>
  <c r="CX74" i="1"/>
  <c r="CX73" i="1"/>
  <c r="CX72" i="1"/>
  <c r="CX71" i="1"/>
  <c r="CX70" i="1"/>
  <c r="CX67" i="1"/>
  <c r="CX64" i="1"/>
  <c r="CX61" i="1"/>
  <c r="CX58" i="1"/>
  <c r="CX55" i="1"/>
  <c r="CX53" i="1"/>
  <c r="CX51" i="1"/>
  <c r="CX50" i="1"/>
  <c r="CX48" i="1"/>
  <c r="CX47" i="1"/>
  <c r="CX43" i="1"/>
  <c r="CX42" i="1"/>
  <c r="CX41" i="1"/>
  <c r="CX39" i="1"/>
  <c r="CX38" i="1"/>
  <c r="CX37" i="1"/>
  <c r="CX35" i="1"/>
  <c r="CX34" i="1"/>
  <c r="CX33" i="1"/>
  <c r="CX31" i="1"/>
  <c r="CX30" i="1"/>
  <c r="CX29" i="1"/>
  <c r="CX27" i="1"/>
  <c r="CX26" i="1"/>
  <c r="CX25" i="1"/>
  <c r="CX24" i="1"/>
  <c r="CX23" i="1"/>
  <c r="CX21" i="1"/>
  <c r="CX20" i="1"/>
  <c r="CX19" i="1"/>
  <c r="CX18" i="1"/>
  <c r="CX17" i="1"/>
  <c r="CX16" i="1"/>
  <c r="CX15" i="1"/>
  <c r="CX14" i="1"/>
  <c r="CX13" i="1"/>
  <c r="CX11" i="1"/>
  <c r="CX10" i="1"/>
  <c r="CX9" i="1"/>
  <c r="CX8" i="1"/>
  <c r="CX7" i="1"/>
  <c r="CT143" i="1" l="1"/>
  <c r="CT144" i="1"/>
  <c r="CT145" i="1"/>
  <c r="CT146" i="1"/>
  <c r="CT142" i="1"/>
  <c r="CT127" i="1" l="1"/>
  <c r="CT128" i="1"/>
  <c r="CT129" i="1"/>
  <c r="CT130" i="1"/>
  <c r="CT126" i="1"/>
  <c r="CT4" i="1" l="1"/>
  <c r="CU4" i="1" s="1"/>
  <c r="CV4" i="1" l="1"/>
  <c r="CW4" i="1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S12" i="1" l="1"/>
  <c r="CT12" i="1"/>
  <c r="CU12" i="1"/>
  <c r="CV12" i="1"/>
  <c r="CW12" i="1"/>
  <c r="CX12" i="1" l="1"/>
  <c r="CY12" i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83" i="1"/>
  <c r="CM6" i="5" s="1"/>
  <c r="CM49" i="1"/>
  <c r="CM17" i="7" s="1"/>
  <c r="CM46" i="1"/>
  <c r="CM9" i="8"/>
  <c r="CM8" i="8"/>
  <c r="CM7" i="8"/>
  <c r="CM12" i="1"/>
  <c r="CM11" i="9" s="1"/>
  <c r="CM45" i="1" l="1"/>
  <c r="CM14" i="7"/>
  <c r="CM13" i="7" l="1"/>
  <c r="CT83" i="1" l="1"/>
  <c r="CT49" i="1"/>
  <c r="CS49" i="1"/>
  <c r="CT46" i="1"/>
  <c r="CT45" i="1" s="1"/>
  <c r="CS46" i="1"/>
  <c r="CS45" i="1" s="1"/>
  <c r="CW20" i="4" l="1"/>
  <c r="CV20" i="4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O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AK6" i="5"/>
  <c r="AG6" i="5"/>
  <c r="Y6" i="5"/>
  <c r="Q6" i="5"/>
  <c r="P6" i="5"/>
  <c r="I6" i="5"/>
  <c r="H6" i="5"/>
  <c r="G6" i="5"/>
  <c r="F6" i="5"/>
  <c r="E6" i="5"/>
  <c r="CS4" i="5"/>
  <c r="CS3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V21" i="6"/>
  <c r="CU21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V18" i="6"/>
  <c r="CU18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V12" i="6"/>
  <c r="CU12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AX17" i="7"/>
  <c r="AW17" i="7"/>
  <c r="AV17" i="7"/>
  <c r="AU17" i="7"/>
  <c r="AT17" i="7"/>
  <c r="AR17" i="7"/>
  <c r="AQ17" i="7"/>
  <c r="AP17" i="7"/>
  <c r="AN17" i="7"/>
  <c r="AM17" i="7"/>
  <c r="AK17" i="7"/>
  <c r="AJ17" i="7"/>
  <c r="CW16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AQ14" i="7"/>
  <c r="AP14" i="7"/>
  <c r="AN14" i="7"/>
  <c r="AM14" i="7"/>
  <c r="CT13" i="7"/>
  <c r="CS13" i="7"/>
  <c r="CR13" i="7"/>
  <c r="CQ13" i="7"/>
  <c r="CP13" i="7"/>
  <c r="CO13" i="7"/>
  <c r="AP13" i="7"/>
  <c r="AN13" i="7"/>
  <c r="AM13" i="7"/>
  <c r="AE13" i="7"/>
  <c r="AD13" i="7"/>
  <c r="Z13" i="7"/>
  <c r="Q13" i="7"/>
  <c r="P13" i="7"/>
  <c r="CY12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V18" i="8"/>
  <c r="CU18" i="8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V17" i="8"/>
  <c r="CU17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V16" i="8"/>
  <c r="CU16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Y22" i="9"/>
  <c r="CW20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W19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W18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W17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W16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Y15" i="9"/>
  <c r="CW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W14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Y13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X12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P11" i="9"/>
  <c r="CO11" i="9"/>
  <c r="AK11" i="9"/>
  <c r="AJ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X10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W9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W8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W7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X6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00" i="1"/>
  <c r="AU14" i="4" s="1"/>
  <c r="BM99" i="1"/>
  <c r="BM13" i="4" s="1"/>
  <c r="BM98" i="1"/>
  <c r="BM12" i="4" s="1"/>
  <c r="BM97" i="1"/>
  <c r="BM11" i="4" s="1"/>
  <c r="CY10" i="10"/>
  <c r="CX10" i="10"/>
  <c r="CY10" i="5"/>
  <c r="CX10" i="5"/>
  <c r="CC10" i="5"/>
  <c r="N10" i="5"/>
  <c r="CY8" i="5"/>
  <c r="CX8" i="5"/>
  <c r="CW83" i="1"/>
  <c r="CV83" i="1"/>
  <c r="CV6" i="5" s="1"/>
  <c r="CU83" i="1"/>
  <c r="CL83" i="1"/>
  <c r="CL6" i="5" s="1"/>
  <c r="CK83" i="1"/>
  <c r="CK6" i="5" s="1"/>
  <c r="CJ83" i="1"/>
  <c r="CJ6" i="5" s="1"/>
  <c r="CI83" i="1"/>
  <c r="CI6" i="5" s="1"/>
  <c r="CH83" i="1"/>
  <c r="CH6" i="5" s="1"/>
  <c r="CG83" i="1"/>
  <c r="CG6" i="5" s="1"/>
  <c r="CF83" i="1"/>
  <c r="CF6" i="5" s="1"/>
  <c r="CE83" i="1"/>
  <c r="CE6" i="5" s="1"/>
  <c r="CD83" i="1"/>
  <c r="CD6" i="5" s="1"/>
  <c r="CC83" i="1"/>
  <c r="CC6" i="5" s="1"/>
  <c r="CB83" i="1"/>
  <c r="CB6" i="5" s="1"/>
  <c r="CA83" i="1"/>
  <c r="CA6" i="5" s="1"/>
  <c r="BZ83" i="1"/>
  <c r="BZ6" i="5" s="1"/>
  <c r="BY83" i="1"/>
  <c r="BY6" i="5" s="1"/>
  <c r="BX83" i="1"/>
  <c r="BX6" i="5" s="1"/>
  <c r="BW83" i="1"/>
  <c r="BW6" i="5" s="1"/>
  <c r="BV83" i="1"/>
  <c r="BV6" i="5" s="1"/>
  <c r="BU83" i="1"/>
  <c r="BU6" i="5" s="1"/>
  <c r="BT83" i="1"/>
  <c r="BT6" i="5" s="1"/>
  <c r="BS83" i="1"/>
  <c r="BS6" i="5" s="1"/>
  <c r="BR83" i="1"/>
  <c r="BR6" i="5" s="1"/>
  <c r="BQ83" i="1"/>
  <c r="BQ6" i="5" s="1"/>
  <c r="BP83" i="1"/>
  <c r="BP6" i="5" s="1"/>
  <c r="BO83" i="1"/>
  <c r="BO6" i="5" s="1"/>
  <c r="BN83" i="1"/>
  <c r="BN6" i="5" s="1"/>
  <c r="BM83" i="1"/>
  <c r="BM6" i="5" s="1"/>
  <c r="BL83" i="1"/>
  <c r="BL6" i="5" s="1"/>
  <c r="BK83" i="1"/>
  <c r="BK6" i="5" s="1"/>
  <c r="BJ83" i="1"/>
  <c r="BJ6" i="5" s="1"/>
  <c r="BI83" i="1"/>
  <c r="BI6" i="5" s="1"/>
  <c r="BH83" i="1"/>
  <c r="BH6" i="5" s="1"/>
  <c r="BG83" i="1"/>
  <c r="BG6" i="5" s="1"/>
  <c r="BF83" i="1"/>
  <c r="BF6" i="5" s="1"/>
  <c r="BE83" i="1"/>
  <c r="BE6" i="5" s="1"/>
  <c r="BD83" i="1"/>
  <c r="BD6" i="5" s="1"/>
  <c r="BC83" i="1"/>
  <c r="BC6" i="5" s="1"/>
  <c r="BB83" i="1"/>
  <c r="BB6" i="5" s="1"/>
  <c r="BA83" i="1"/>
  <c r="BA6" i="5" s="1"/>
  <c r="AZ83" i="1"/>
  <c r="AZ6" i="5" s="1"/>
  <c r="AY83" i="1"/>
  <c r="AY6" i="5" s="1"/>
  <c r="AX83" i="1"/>
  <c r="AX6" i="5" s="1"/>
  <c r="AW83" i="1"/>
  <c r="AW6" i="5" s="1"/>
  <c r="AV83" i="1"/>
  <c r="AV6" i="5" s="1"/>
  <c r="AU83" i="1"/>
  <c r="AU6" i="5" s="1"/>
  <c r="AT83" i="1"/>
  <c r="AT6" i="5" s="1"/>
  <c r="AS83" i="1"/>
  <c r="AS6" i="5" s="1"/>
  <c r="AR83" i="1"/>
  <c r="AR6" i="5" s="1"/>
  <c r="AQ83" i="1"/>
  <c r="AQ6" i="5" s="1"/>
  <c r="AP83" i="1"/>
  <c r="AP6" i="5" s="1"/>
  <c r="AO83" i="1"/>
  <c r="AO6" i="5" s="1"/>
  <c r="AN83" i="1"/>
  <c r="AN6" i="5" s="1"/>
  <c r="AM83" i="1"/>
  <c r="AM6" i="5" s="1"/>
  <c r="AL83" i="1"/>
  <c r="AL6" i="5" s="1"/>
  <c r="AJ83" i="1"/>
  <c r="AJ6" i="5" s="1"/>
  <c r="AI83" i="1"/>
  <c r="AI6" i="5" s="1"/>
  <c r="AH83" i="1"/>
  <c r="AH6" i="5" s="1"/>
  <c r="AG83" i="1"/>
  <c r="AF83" i="1"/>
  <c r="AF6" i="5" s="1"/>
  <c r="AE83" i="1"/>
  <c r="AE6" i="5" s="1"/>
  <c r="AD83" i="1"/>
  <c r="AD6" i="5" s="1"/>
  <c r="AC83" i="1"/>
  <c r="AC6" i="5" s="1"/>
  <c r="AB83" i="1"/>
  <c r="AB6" i="5" s="1"/>
  <c r="AA83" i="1"/>
  <c r="AA6" i="5" s="1"/>
  <c r="Z83" i="1"/>
  <c r="Z6" i="5" s="1"/>
  <c r="Y83" i="1"/>
  <c r="X83" i="1"/>
  <c r="X6" i="5" s="1"/>
  <c r="W83" i="1"/>
  <c r="W6" i="5" s="1"/>
  <c r="V83" i="1"/>
  <c r="V6" i="5" s="1"/>
  <c r="U83" i="1"/>
  <c r="U6" i="5" s="1"/>
  <c r="T83" i="1"/>
  <c r="T6" i="5" s="1"/>
  <c r="S83" i="1"/>
  <c r="S6" i="5" s="1"/>
  <c r="R83" i="1"/>
  <c r="R6" i="5" s="1"/>
  <c r="Q83" i="1"/>
  <c r="O83" i="1"/>
  <c r="O6" i="5" s="1"/>
  <c r="N83" i="1"/>
  <c r="N6" i="5" s="1"/>
  <c r="M83" i="1"/>
  <c r="M6" i="5" s="1"/>
  <c r="L83" i="1"/>
  <c r="L6" i="5" s="1"/>
  <c r="K83" i="1"/>
  <c r="K6" i="5" s="1"/>
  <c r="J83" i="1"/>
  <c r="J6" i="5" s="1"/>
  <c r="CY33" i="6"/>
  <c r="CX31" i="6"/>
  <c r="CY30" i="6"/>
  <c r="CX30" i="6"/>
  <c r="DD75" i="1"/>
  <c r="CY29" i="6"/>
  <c r="CX29" i="6"/>
  <c r="DD74" i="1"/>
  <c r="CY28" i="6"/>
  <c r="DD73" i="1"/>
  <c r="CX27" i="6"/>
  <c r="DD72" i="1"/>
  <c r="CY26" i="6"/>
  <c r="CX26" i="6"/>
  <c r="CY25" i="6"/>
  <c r="CX25" i="6"/>
  <c r="CY24" i="6"/>
  <c r="CX24" i="6"/>
  <c r="CK68" i="1"/>
  <c r="CK21" i="6" s="1"/>
  <c r="CY20" i="6"/>
  <c r="CX20" i="6"/>
  <c r="CK65" i="1"/>
  <c r="CK18" i="6" s="1"/>
  <c r="CY17" i="6"/>
  <c r="CX17" i="6"/>
  <c r="CK62" i="1"/>
  <c r="CY14" i="6"/>
  <c r="CX14" i="6"/>
  <c r="CK59" i="1"/>
  <c r="CK12" i="6" s="1"/>
  <c r="CY11" i="6"/>
  <c r="CX11" i="6"/>
  <c r="CY8" i="6"/>
  <c r="CY6" i="6"/>
  <c r="CW49" i="1"/>
  <c r="CW17" i="7" s="1"/>
  <c r="CV49" i="1"/>
  <c r="CV17" i="7" s="1"/>
  <c r="CU49" i="1"/>
  <c r="CU17" i="7" s="1"/>
  <c r="CL49" i="1"/>
  <c r="CL17" i="7" s="1"/>
  <c r="CK49" i="1"/>
  <c r="CK17" i="7" s="1"/>
  <c r="CJ49" i="1"/>
  <c r="CJ17" i="7" s="1"/>
  <c r="CI49" i="1"/>
  <c r="CH49" i="1"/>
  <c r="CH17" i="7" s="1"/>
  <c r="CG49" i="1"/>
  <c r="CG17" i="7" s="1"/>
  <c r="CF49" i="1"/>
  <c r="CF17" i="7" s="1"/>
  <c r="CE49" i="1"/>
  <c r="CD49" i="1"/>
  <c r="CD17" i="7" s="1"/>
  <c r="CC49" i="1"/>
  <c r="CC17" i="7" s="1"/>
  <c r="CB49" i="1"/>
  <c r="CB17" i="7" s="1"/>
  <c r="CA49" i="1"/>
  <c r="BZ49" i="1"/>
  <c r="BZ17" i="7" s="1"/>
  <c r="BY49" i="1"/>
  <c r="BY17" i="7" s="1"/>
  <c r="BX49" i="1"/>
  <c r="BX17" i="7" s="1"/>
  <c r="BW49" i="1"/>
  <c r="BV49" i="1"/>
  <c r="BV17" i="7" s="1"/>
  <c r="BU49" i="1"/>
  <c r="BU17" i="7" s="1"/>
  <c r="BT49" i="1"/>
  <c r="BT17" i="7" s="1"/>
  <c r="BS49" i="1"/>
  <c r="BR49" i="1"/>
  <c r="BR17" i="7" s="1"/>
  <c r="BQ49" i="1"/>
  <c r="BQ17" i="7" s="1"/>
  <c r="BP49" i="1"/>
  <c r="BP17" i="7" s="1"/>
  <c r="BO49" i="1"/>
  <c r="BN49" i="1"/>
  <c r="BN17" i="7" s="1"/>
  <c r="BM49" i="1"/>
  <c r="BM17" i="7" s="1"/>
  <c r="BL49" i="1"/>
  <c r="BL17" i="7" s="1"/>
  <c r="BK49" i="1"/>
  <c r="BJ49" i="1"/>
  <c r="BJ17" i="7" s="1"/>
  <c r="BI49" i="1"/>
  <c r="BI17" i="7" s="1"/>
  <c r="BH49" i="1"/>
  <c r="BH17" i="7" s="1"/>
  <c r="BG49" i="1"/>
  <c r="BF49" i="1"/>
  <c r="BF17" i="7" s="1"/>
  <c r="BE49" i="1"/>
  <c r="BE17" i="7" s="1"/>
  <c r="BD49" i="1"/>
  <c r="BD17" i="7" s="1"/>
  <c r="BC49" i="1"/>
  <c r="BB49" i="1"/>
  <c r="BB17" i="7" s="1"/>
  <c r="BA49" i="1"/>
  <c r="BA17" i="7" s="1"/>
  <c r="AZ49" i="1"/>
  <c r="AZ17" i="7" s="1"/>
  <c r="AY49" i="1"/>
  <c r="AY17" i="7" s="1"/>
  <c r="AS49" i="1"/>
  <c r="AS17" i="7" s="1"/>
  <c r="AR49" i="1"/>
  <c r="AO49" i="1"/>
  <c r="AO17" i="7" s="1"/>
  <c r="AL49" i="1"/>
  <c r="AL17" i="7" s="1"/>
  <c r="AI49" i="1"/>
  <c r="AI17" i="7" s="1"/>
  <c r="AH49" i="1"/>
  <c r="AH17" i="7" s="1"/>
  <c r="AG49" i="1"/>
  <c r="AG17" i="7" s="1"/>
  <c r="AF49" i="1"/>
  <c r="AF17" i="7" s="1"/>
  <c r="AE49" i="1"/>
  <c r="AE17" i="7" s="1"/>
  <c r="AD49" i="1"/>
  <c r="AD17" i="7" s="1"/>
  <c r="AC49" i="1"/>
  <c r="AC17" i="7" s="1"/>
  <c r="AB49" i="1"/>
  <c r="AB17" i="7" s="1"/>
  <c r="AA49" i="1"/>
  <c r="AA17" i="7" s="1"/>
  <c r="Z49" i="1"/>
  <c r="Z17" i="7" s="1"/>
  <c r="Y49" i="1"/>
  <c r="Y17" i="7" s="1"/>
  <c r="X49" i="1"/>
  <c r="X17" i="7" s="1"/>
  <c r="W49" i="1"/>
  <c r="W17" i="7" s="1"/>
  <c r="V49" i="1"/>
  <c r="V17" i="7" s="1"/>
  <c r="U49" i="1"/>
  <c r="U17" i="7" s="1"/>
  <c r="T49" i="1"/>
  <c r="T17" i="7" s="1"/>
  <c r="S49" i="1"/>
  <c r="S17" i="7" s="1"/>
  <c r="R49" i="1"/>
  <c r="R17" i="7" s="1"/>
  <c r="Q49" i="1"/>
  <c r="Q17" i="7" s="1"/>
  <c r="P49" i="1"/>
  <c r="P17" i="7" s="1"/>
  <c r="O49" i="1"/>
  <c r="O17" i="7" s="1"/>
  <c r="N49" i="1"/>
  <c r="N17" i="7" s="1"/>
  <c r="M49" i="1"/>
  <c r="M17" i="7" s="1"/>
  <c r="L49" i="1"/>
  <c r="L17" i="7" s="1"/>
  <c r="K49" i="1"/>
  <c r="K17" i="7" s="1"/>
  <c r="J49" i="1"/>
  <c r="J17" i="7" s="1"/>
  <c r="I49" i="1"/>
  <c r="I17" i="7" s="1"/>
  <c r="H49" i="1"/>
  <c r="H17" i="7" s="1"/>
  <c r="G49" i="1"/>
  <c r="G17" i="7" s="1"/>
  <c r="F49" i="1"/>
  <c r="F17" i="7" s="1"/>
  <c r="E49" i="1"/>
  <c r="E17" i="7" s="1"/>
  <c r="CY16" i="7"/>
  <c r="CX16" i="7"/>
  <c r="CW46" i="1"/>
  <c r="CV46" i="1"/>
  <c r="CU46" i="1"/>
  <c r="CU45" i="1" s="1"/>
  <c r="CU13" i="7" s="1"/>
  <c r="CL46" i="1"/>
  <c r="CL14" i="7" s="1"/>
  <c r="CK46" i="1"/>
  <c r="CK14" i="7" s="1"/>
  <c r="CJ46" i="1"/>
  <c r="CJ14" i="7" s="1"/>
  <c r="CI46" i="1"/>
  <c r="CI14" i="7" s="1"/>
  <c r="CH46" i="1"/>
  <c r="CH14" i="7" s="1"/>
  <c r="CG46" i="1"/>
  <c r="CG14" i="7" s="1"/>
  <c r="CF46" i="1"/>
  <c r="CF14" i="7" s="1"/>
  <c r="CE46" i="1"/>
  <c r="CE14" i="7" s="1"/>
  <c r="CD46" i="1"/>
  <c r="CD45" i="1" s="1"/>
  <c r="CD13" i="7" s="1"/>
  <c r="CC46" i="1"/>
  <c r="CC14" i="7" s="1"/>
  <c r="CB46" i="1"/>
  <c r="CB14" i="7" s="1"/>
  <c r="CA46" i="1"/>
  <c r="CA14" i="7" s="1"/>
  <c r="BZ46" i="1"/>
  <c r="BZ14" i="7" s="1"/>
  <c r="BY46" i="1"/>
  <c r="BY14" i="7" s="1"/>
  <c r="BX46" i="1"/>
  <c r="BX14" i="7" s="1"/>
  <c r="BW46" i="1"/>
  <c r="BW14" i="7" s="1"/>
  <c r="BV46" i="1"/>
  <c r="BV14" i="7" s="1"/>
  <c r="BU46" i="1"/>
  <c r="BU14" i="7" s="1"/>
  <c r="BT46" i="1"/>
  <c r="BT14" i="7" s="1"/>
  <c r="BS46" i="1"/>
  <c r="BS14" i="7" s="1"/>
  <c r="BR46" i="1"/>
  <c r="BR14" i="7" s="1"/>
  <c r="BQ46" i="1"/>
  <c r="BQ14" i="7" s="1"/>
  <c r="BP46" i="1"/>
  <c r="BP14" i="7" s="1"/>
  <c r="BO46" i="1"/>
  <c r="BO14" i="7" s="1"/>
  <c r="BN46" i="1"/>
  <c r="BN45" i="1" s="1"/>
  <c r="BN13" i="7" s="1"/>
  <c r="BM46" i="1"/>
  <c r="BM14" i="7" s="1"/>
  <c r="BL46" i="1"/>
  <c r="BL14" i="7" s="1"/>
  <c r="BK46" i="1"/>
  <c r="BK14" i="7" s="1"/>
  <c r="BJ46" i="1"/>
  <c r="BJ14" i="7" s="1"/>
  <c r="BI46" i="1"/>
  <c r="BI14" i="7" s="1"/>
  <c r="BH46" i="1"/>
  <c r="BH14" i="7" s="1"/>
  <c r="BG46" i="1"/>
  <c r="BG14" i="7" s="1"/>
  <c r="BF46" i="1"/>
  <c r="BF14" i="7" s="1"/>
  <c r="BE46" i="1"/>
  <c r="BE14" i="7" s="1"/>
  <c r="BD46" i="1"/>
  <c r="BD14" i="7" s="1"/>
  <c r="BC46" i="1"/>
  <c r="BC14" i="7" s="1"/>
  <c r="BB46" i="1"/>
  <c r="BB14" i="7" s="1"/>
  <c r="BA46" i="1"/>
  <c r="BA14" i="7" s="1"/>
  <c r="AZ46" i="1"/>
  <c r="AZ14" i="7" s="1"/>
  <c r="AY46" i="1"/>
  <c r="AY14" i="7" s="1"/>
  <c r="AX46" i="1"/>
  <c r="AX45" i="1" s="1"/>
  <c r="AX13" i="7" s="1"/>
  <c r="AW46" i="1"/>
  <c r="AW14" i="7" s="1"/>
  <c r="AV46" i="1"/>
  <c r="AV14" i="7" s="1"/>
  <c r="AU46" i="1"/>
  <c r="AU14" i="7" s="1"/>
  <c r="AT46" i="1"/>
  <c r="AT14" i="7" s="1"/>
  <c r="AS46" i="1"/>
  <c r="AS14" i="7" s="1"/>
  <c r="AR46" i="1"/>
  <c r="AR14" i="7" s="1"/>
  <c r="AO46" i="1"/>
  <c r="AO14" i="7" s="1"/>
  <c r="AL46" i="1"/>
  <c r="AL14" i="7" s="1"/>
  <c r="AK46" i="1"/>
  <c r="AK14" i="7" s="1"/>
  <c r="AJ46" i="1"/>
  <c r="AJ14" i="7" s="1"/>
  <c r="AI46" i="1"/>
  <c r="AI14" i="7" s="1"/>
  <c r="AH46" i="1"/>
  <c r="AH14" i="7" s="1"/>
  <c r="AG46" i="1"/>
  <c r="AG14" i="7" s="1"/>
  <c r="AF46" i="1"/>
  <c r="AF14" i="7" s="1"/>
  <c r="AE46" i="1"/>
  <c r="AE14" i="7" s="1"/>
  <c r="AD46" i="1"/>
  <c r="AD14" i="7" s="1"/>
  <c r="AC46" i="1"/>
  <c r="AC14" i="7" s="1"/>
  <c r="AB46" i="1"/>
  <c r="AB14" i="7" s="1"/>
  <c r="AA46" i="1"/>
  <c r="AA14" i="7" s="1"/>
  <c r="Z46" i="1"/>
  <c r="Z14" i="7" s="1"/>
  <c r="Y46" i="1"/>
  <c r="Y45" i="1" s="1"/>
  <c r="Y13" i="7" s="1"/>
  <c r="X46" i="1"/>
  <c r="X14" i="7" s="1"/>
  <c r="W46" i="1"/>
  <c r="W14" i="7" s="1"/>
  <c r="V46" i="1"/>
  <c r="V14" i="7" s="1"/>
  <c r="U46" i="1"/>
  <c r="U14" i="7" s="1"/>
  <c r="T46" i="1"/>
  <c r="T14" i="7" s="1"/>
  <c r="S46" i="1"/>
  <c r="S14" i="7" s="1"/>
  <c r="R46" i="1"/>
  <c r="R14" i="7" s="1"/>
  <c r="Q46" i="1"/>
  <c r="Q14" i="7" s="1"/>
  <c r="P46" i="1"/>
  <c r="P14" i="7" s="1"/>
  <c r="O46" i="1"/>
  <c r="O14" i="7" s="1"/>
  <c r="N46" i="1"/>
  <c r="N14" i="7" s="1"/>
  <c r="M46" i="1"/>
  <c r="M14" i="7" s="1"/>
  <c r="L46" i="1"/>
  <c r="L14" i="7" s="1"/>
  <c r="K46" i="1"/>
  <c r="K14" i="7" s="1"/>
  <c r="J46" i="1"/>
  <c r="J14" i="7" s="1"/>
  <c r="I46" i="1"/>
  <c r="I14" i="7" s="1"/>
  <c r="H46" i="1"/>
  <c r="H14" i="7" s="1"/>
  <c r="G46" i="1"/>
  <c r="G14" i="7" s="1"/>
  <c r="F46" i="1"/>
  <c r="F14" i="7" s="1"/>
  <c r="E46" i="1"/>
  <c r="E14" i="7" s="1"/>
  <c r="CK45" i="1"/>
  <c r="CK13" i="7" s="1"/>
  <c r="BZ45" i="1"/>
  <c r="BZ13" i="7" s="1"/>
  <c r="BU45" i="1"/>
  <c r="BU13" i="7" s="1"/>
  <c r="BP45" i="1"/>
  <c r="BP13" i="7" s="1"/>
  <c r="BJ45" i="1"/>
  <c r="BJ13" i="7" s="1"/>
  <c r="BE45" i="1"/>
  <c r="BE13" i="7" s="1"/>
  <c r="AV45" i="1"/>
  <c r="AV13" i="7" s="1"/>
  <c r="AU45" i="1"/>
  <c r="AU13" i="7" s="1"/>
  <c r="AR45" i="1"/>
  <c r="AR13" i="7" s="1"/>
  <c r="AQ45" i="1"/>
  <c r="AQ13" i="7" s="1"/>
  <c r="AK45" i="1"/>
  <c r="AK13" i="7" s="1"/>
  <c r="AJ45" i="1"/>
  <c r="AJ13" i="7" s="1"/>
  <c r="AI45" i="1"/>
  <c r="AI13" i="7" s="1"/>
  <c r="AH45" i="1"/>
  <c r="AH13" i="7" s="1"/>
  <c r="AG45" i="1"/>
  <c r="AG13" i="7" s="1"/>
  <c r="AB45" i="1"/>
  <c r="AB13" i="7" s="1"/>
  <c r="AA45" i="1"/>
  <c r="AA13" i="7" s="1"/>
  <c r="T45" i="1"/>
  <c r="T13" i="7" s="1"/>
  <c r="S45" i="1"/>
  <c r="S13" i="7" s="1"/>
  <c r="R45" i="1"/>
  <c r="R13" i="7" s="1"/>
  <c r="L45" i="1"/>
  <c r="L13" i="7" s="1"/>
  <c r="K45" i="1"/>
  <c r="K13" i="7" s="1"/>
  <c r="CY10" i="7"/>
  <c r="CX10" i="7"/>
  <c r="N41" i="1"/>
  <c r="N10" i="7" s="1"/>
  <c r="CY8" i="7"/>
  <c r="CX8" i="7"/>
  <c r="N38" i="1"/>
  <c r="N7" i="7" s="1"/>
  <c r="CY6" i="7"/>
  <c r="CX6" i="7"/>
  <c r="N37" i="1"/>
  <c r="N6" i="7" s="1"/>
  <c r="CK35" i="1"/>
  <c r="CK18" i="8" s="1"/>
  <c r="CK34" i="1"/>
  <c r="CK17" i="8" s="1"/>
  <c r="CK33" i="1"/>
  <c r="CK16" i="8" s="1"/>
  <c r="CY14" i="8"/>
  <c r="CX14" i="8"/>
  <c r="CY13" i="8"/>
  <c r="CX13" i="8"/>
  <c r="CY12" i="8"/>
  <c r="CX12" i="8"/>
  <c r="CV10" i="8"/>
  <c r="CU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U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V8" i="8"/>
  <c r="CU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V7" i="8"/>
  <c r="CU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U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O22" i="1"/>
  <c r="L22" i="1"/>
  <c r="K22" i="1"/>
  <c r="J22" i="1"/>
  <c r="I22" i="1"/>
  <c r="H22" i="1"/>
  <c r="G22" i="1"/>
  <c r="F22" i="1"/>
  <c r="CY20" i="9"/>
  <c r="CX20" i="9"/>
  <c r="CY19" i="9"/>
  <c r="CX19" i="9"/>
  <c r="CY18" i="9"/>
  <c r="CX18" i="9"/>
  <c r="CY17" i="9"/>
  <c r="CX17" i="9"/>
  <c r="CY16" i="9"/>
  <c r="CX16" i="9"/>
  <c r="CX15" i="9"/>
  <c r="CY14" i="9"/>
  <c r="CX14" i="9"/>
  <c r="E14" i="9"/>
  <c r="CY12" i="9"/>
  <c r="CU11" i="9"/>
  <c r="CL12" i="1"/>
  <c r="CL11" i="9" s="1"/>
  <c r="CK12" i="1"/>
  <c r="CK11" i="9" s="1"/>
  <c r="CJ12" i="1"/>
  <c r="CJ11" i="9" s="1"/>
  <c r="CI12" i="1"/>
  <c r="CI11" i="9" s="1"/>
  <c r="CH12" i="1"/>
  <c r="CH11" i="9" s="1"/>
  <c r="CG12" i="1"/>
  <c r="CG11" i="9" s="1"/>
  <c r="CF12" i="1"/>
  <c r="CF11" i="9" s="1"/>
  <c r="CE12" i="1"/>
  <c r="CE11" i="9" s="1"/>
  <c r="CD12" i="1"/>
  <c r="CD11" i="9" s="1"/>
  <c r="CC12" i="1"/>
  <c r="CC11" i="9" s="1"/>
  <c r="CB12" i="1"/>
  <c r="CB11" i="9" s="1"/>
  <c r="CA12" i="1"/>
  <c r="CA11" i="9" s="1"/>
  <c r="BZ12" i="1"/>
  <c r="BZ11" i="9" s="1"/>
  <c r="BY12" i="1"/>
  <c r="BY11" i="9" s="1"/>
  <c r="BX12" i="1"/>
  <c r="BX11" i="9" s="1"/>
  <c r="BW12" i="1"/>
  <c r="BW11" i="9" s="1"/>
  <c r="BV12" i="1"/>
  <c r="BV11" i="9" s="1"/>
  <c r="BU12" i="1"/>
  <c r="BU11" i="9" s="1"/>
  <c r="BT12" i="1"/>
  <c r="BT11" i="9" s="1"/>
  <c r="BS12" i="1"/>
  <c r="BS11" i="9" s="1"/>
  <c r="BR12" i="1"/>
  <c r="BR11" i="9" s="1"/>
  <c r="BQ12" i="1"/>
  <c r="BQ11" i="9" s="1"/>
  <c r="BP12" i="1"/>
  <c r="BP11" i="9" s="1"/>
  <c r="BO12" i="1"/>
  <c r="BO11" i="9" s="1"/>
  <c r="BN12" i="1"/>
  <c r="BN11" i="9" s="1"/>
  <c r="BM12" i="1"/>
  <c r="BM11" i="9" s="1"/>
  <c r="BL12" i="1"/>
  <c r="BL11" i="9" s="1"/>
  <c r="BK12" i="1"/>
  <c r="BK11" i="9" s="1"/>
  <c r="BJ12" i="1"/>
  <c r="BJ11" i="9" s="1"/>
  <c r="BI12" i="1"/>
  <c r="BI11" i="9" s="1"/>
  <c r="BH12" i="1"/>
  <c r="BH11" i="9" s="1"/>
  <c r="BG12" i="1"/>
  <c r="BG11" i="9" s="1"/>
  <c r="BF12" i="1"/>
  <c r="BF11" i="9" s="1"/>
  <c r="BE12" i="1"/>
  <c r="BE11" i="9" s="1"/>
  <c r="BD12" i="1"/>
  <c r="BD11" i="9" s="1"/>
  <c r="BC12" i="1"/>
  <c r="BC11" i="9" s="1"/>
  <c r="BB12" i="1"/>
  <c r="BB11" i="9" s="1"/>
  <c r="BA12" i="1"/>
  <c r="BA11" i="9" s="1"/>
  <c r="AZ12" i="1"/>
  <c r="AZ11" i="9" s="1"/>
  <c r="AY12" i="1"/>
  <c r="AY11" i="9" s="1"/>
  <c r="AX12" i="1"/>
  <c r="AX11" i="9" s="1"/>
  <c r="AW12" i="1"/>
  <c r="AW11" i="9" s="1"/>
  <c r="AV12" i="1"/>
  <c r="AV11" i="9" s="1"/>
  <c r="AU12" i="1"/>
  <c r="AU11" i="9" s="1"/>
  <c r="AT12" i="1"/>
  <c r="AT11" i="9" s="1"/>
  <c r="AS12" i="1"/>
  <c r="AS11" i="9" s="1"/>
  <c r="AR12" i="1"/>
  <c r="AR11" i="9" s="1"/>
  <c r="AQ12" i="1"/>
  <c r="AQ11" i="9" s="1"/>
  <c r="AP12" i="1"/>
  <c r="AP11" i="9" s="1"/>
  <c r="AO12" i="1"/>
  <c r="AO11" i="9" s="1"/>
  <c r="AN12" i="1"/>
  <c r="AN11" i="9" s="1"/>
  <c r="AM12" i="1"/>
  <c r="AM11" i="9" s="1"/>
  <c r="AL12" i="1"/>
  <c r="AL11" i="9" s="1"/>
  <c r="AK12" i="1"/>
  <c r="AJ12" i="1"/>
  <c r="AI12" i="1"/>
  <c r="AI11" i="9" s="1"/>
  <c r="AH12" i="1"/>
  <c r="AH11" i="9" s="1"/>
  <c r="AG12" i="1"/>
  <c r="AG11" i="9" s="1"/>
  <c r="AF12" i="1"/>
  <c r="AF11" i="9" s="1"/>
  <c r="AE12" i="1"/>
  <c r="AE11" i="9" s="1"/>
  <c r="AD12" i="1"/>
  <c r="AD11" i="9" s="1"/>
  <c r="AC12" i="1"/>
  <c r="AC11" i="9" s="1"/>
  <c r="AB12" i="1"/>
  <c r="AB11" i="9" s="1"/>
  <c r="AA12" i="1"/>
  <c r="AA11" i="9" s="1"/>
  <c r="Z12" i="1"/>
  <c r="Z11" i="9" s="1"/>
  <c r="Y12" i="1"/>
  <c r="Y11" i="9" s="1"/>
  <c r="X12" i="1"/>
  <c r="X11" i="9" s="1"/>
  <c r="W12" i="1"/>
  <c r="W11" i="9" s="1"/>
  <c r="V12" i="1"/>
  <c r="V11" i="9" s="1"/>
  <c r="U12" i="1"/>
  <c r="U11" i="9" s="1"/>
  <c r="T12" i="1"/>
  <c r="T11" i="9" s="1"/>
  <c r="S12" i="1"/>
  <c r="S11" i="9" s="1"/>
  <c r="R12" i="1"/>
  <c r="R11" i="9" s="1"/>
  <c r="Q12" i="1"/>
  <c r="Q11" i="9" s="1"/>
  <c r="CY10" i="9"/>
  <c r="CY9" i="9"/>
  <c r="CX9" i="9"/>
  <c r="CY8" i="9"/>
  <c r="CX8" i="9"/>
  <c r="CY7" i="9"/>
  <c r="CX7" i="9"/>
  <c r="CY6" i="9"/>
  <c r="CT4" i="5"/>
  <c r="CP4" i="1"/>
  <c r="CQ4" i="1" s="1"/>
  <c r="CR4" i="1" s="1"/>
  <c r="AL45" i="1" l="1"/>
  <c r="AL13" i="7" s="1"/>
  <c r="CX83" i="1"/>
  <c r="CX6" i="5" s="1"/>
  <c r="CY83" i="1"/>
  <c r="CY6" i="5" s="1"/>
  <c r="O45" i="1"/>
  <c r="O13" i="7" s="1"/>
  <c r="AO45" i="1"/>
  <c r="AO13" i="7" s="1"/>
  <c r="BF45" i="1"/>
  <c r="BF13" i="7" s="1"/>
  <c r="CL45" i="1"/>
  <c r="CL13" i="7" s="1"/>
  <c r="AF45" i="1"/>
  <c r="AF13" i="7" s="1"/>
  <c r="G45" i="1"/>
  <c r="G13" i="7" s="1"/>
  <c r="V45" i="1"/>
  <c r="V13" i="7" s="1"/>
  <c r="BV45" i="1"/>
  <c r="BV13" i="7" s="1"/>
  <c r="H45" i="1"/>
  <c r="H13" i="7" s="1"/>
  <c r="W45" i="1"/>
  <c r="W13" i="7" s="1"/>
  <c r="AY45" i="1"/>
  <c r="AY13" i="7" s="1"/>
  <c r="CY46" i="1"/>
  <c r="CX46" i="1"/>
  <c r="CY49" i="1"/>
  <c r="CY17" i="7" s="1"/>
  <c r="CX49" i="1"/>
  <c r="CX17" i="7" s="1"/>
  <c r="CW6" i="5"/>
  <c r="X45" i="1"/>
  <c r="X13" i="7" s="1"/>
  <c r="AZ45" i="1"/>
  <c r="AZ13" i="7" s="1"/>
  <c r="CF45" i="1"/>
  <c r="CF13" i="7" s="1"/>
  <c r="CY14" i="7"/>
  <c r="AX14" i="7"/>
  <c r="CD14" i="7"/>
  <c r="BN14" i="7"/>
  <c r="CY11" i="9"/>
  <c r="CW45" i="1"/>
  <c r="CX14" i="7"/>
  <c r="CV14" i="7"/>
  <c r="CV11" i="9"/>
  <c r="CX11" i="9"/>
  <c r="E45" i="1"/>
  <c r="E13" i="7" s="1"/>
  <c r="I45" i="1"/>
  <c r="I13" i="7" s="1"/>
  <c r="M45" i="1"/>
  <c r="M13" i="7" s="1"/>
  <c r="AS45" i="1"/>
  <c r="AS13" i="7" s="1"/>
  <c r="BL45" i="1"/>
  <c r="BL13" i="7" s="1"/>
  <c r="BQ45" i="1"/>
  <c r="BQ13" i="7" s="1"/>
  <c r="CB45" i="1"/>
  <c r="CB13" i="7" s="1"/>
  <c r="CG45" i="1"/>
  <c r="CG13" i="7" s="1"/>
  <c r="AW45" i="1"/>
  <c r="AW13" i="7" s="1"/>
  <c r="BA45" i="1"/>
  <c r="BA13" i="7" s="1"/>
  <c r="F45" i="1"/>
  <c r="F13" i="7" s="1"/>
  <c r="J45" i="1"/>
  <c r="J13" i="7" s="1"/>
  <c r="N45" i="1"/>
  <c r="N13" i="7" s="1"/>
  <c r="AC45" i="1"/>
  <c r="AC13" i="7" s="1"/>
  <c r="AT45" i="1"/>
  <c r="AT13" i="7" s="1"/>
  <c r="BB45" i="1"/>
  <c r="BB13" i="7" s="1"/>
  <c r="BH45" i="1"/>
  <c r="BH13" i="7" s="1"/>
  <c r="BM45" i="1"/>
  <c r="BM13" i="7" s="1"/>
  <c r="BR45" i="1"/>
  <c r="BR13" i="7" s="1"/>
  <c r="BX45" i="1"/>
  <c r="BX13" i="7" s="1"/>
  <c r="CC45" i="1"/>
  <c r="CC13" i="7" s="1"/>
  <c r="CH45" i="1"/>
  <c r="CH13" i="7" s="1"/>
  <c r="Y14" i="7"/>
  <c r="U45" i="1"/>
  <c r="U13" i="7" s="1"/>
  <c r="BD45" i="1"/>
  <c r="BD13" i="7" s="1"/>
  <c r="BI45" i="1"/>
  <c r="BI13" i="7" s="1"/>
  <c r="BT45" i="1"/>
  <c r="BT13" i="7" s="1"/>
  <c r="BY45" i="1"/>
  <c r="BY13" i="7" s="1"/>
  <c r="CJ45" i="1"/>
  <c r="CJ13" i="7" s="1"/>
  <c r="BC17" i="7"/>
  <c r="BC45" i="1"/>
  <c r="BC13" i="7" s="1"/>
  <c r="BG17" i="7"/>
  <c r="BG45" i="1"/>
  <c r="BG13" i="7" s="1"/>
  <c r="BK17" i="7"/>
  <c r="BK45" i="1"/>
  <c r="BK13" i="7" s="1"/>
  <c r="BO17" i="7"/>
  <c r="BO45" i="1"/>
  <c r="BO13" i="7" s="1"/>
  <c r="BS17" i="7"/>
  <c r="BS45" i="1"/>
  <c r="BS13" i="7" s="1"/>
  <c r="BW17" i="7"/>
  <c r="BW45" i="1"/>
  <c r="BW13" i="7" s="1"/>
  <c r="CA17" i="7"/>
  <c r="CA45" i="1"/>
  <c r="CA13" i="7" s="1"/>
  <c r="CE17" i="7"/>
  <c r="CE45" i="1"/>
  <c r="CE13" i="7" s="1"/>
  <c r="CI17" i="7"/>
  <c r="CI45" i="1"/>
  <c r="CI13" i="7" s="1"/>
  <c r="CW14" i="7"/>
  <c r="CT4" i="9"/>
  <c r="CT4" i="8"/>
  <c r="CT4" i="6"/>
  <c r="CT4" i="10"/>
  <c r="CT4" i="4"/>
  <c r="CT4" i="7"/>
  <c r="CV45" i="1"/>
  <c r="CU14" i="7"/>
  <c r="CW13" i="7"/>
  <c r="CW11" i="9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X45" i="1" l="1"/>
  <c r="CY45" i="1"/>
  <c r="CY13" i="7"/>
  <c r="CX13" i="7"/>
  <c r="CV13" i="7"/>
  <c r="CU4" i="4"/>
  <c r="CU4" i="10"/>
  <c r="CU4" i="6"/>
  <c r="CU4" i="8"/>
  <c r="CU4" i="9"/>
  <c r="CU4" i="5"/>
  <c r="CU4" i="7"/>
  <c r="CV4" i="6" l="1"/>
  <c r="CV4" i="8"/>
  <c r="CV4" i="9"/>
  <c r="CV4" i="5"/>
  <c r="CV4" i="7"/>
  <c r="CV4" i="4"/>
  <c r="CV4" i="10"/>
  <c r="CW4" i="6"/>
  <c r="CW4" i="8"/>
  <c r="CW4" i="9"/>
  <c r="CW4" i="5"/>
  <c r="CW4" i="7"/>
  <c r="CW4" i="4"/>
  <c r="CW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<sst xmlns="http://schemas.openxmlformats.org/spreadsheetml/2006/main" count="443" uniqueCount="240">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</sst>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40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1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66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6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4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9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4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8" fillId="0" borderId="0"/>
    <xf numFmtId="166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27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8" fontId="18" fillId="2" borderId="3" xfId="0" applyNumberFormat="1" applyFont="1" applyFill="1" applyBorder="1" applyProtection="1">
      <protection locked="0"/>
    </xf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5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8" xfId="0" applyNumberFormat="1" applyFont="1" applyFill="1" applyBorder="1" applyAlignment="1">
      <alignment horizontal="center" vertical="center"/>
    </xf>
    <xf numFmtId="15" fontId="53" fillId="0" borderId="29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/>
    <xf numFmtId="168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8" fontId="57" fillId="0" borderId="10" xfId="0" applyNumberFormat="1" applyFont="1" applyFill="1" applyBorder="1"/>
    <xf numFmtId="168" fontId="56" fillId="0" borderId="12" xfId="0" applyNumberFormat="1" applyFont="1" applyFill="1" applyBorder="1"/>
    <xf numFmtId="170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5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5" fontId="14" fillId="0" borderId="2" xfId="0" applyNumberFormat="1" applyFont="1" applyFill="1" applyBorder="1" applyAlignment="1">
      <alignment horizontal="center" vertical="center"/>
    </xf>
    <xf numFmtId="15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3" fillId="0" borderId="0" xfId="0" applyNumberFormat="1" applyFont="1"/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9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9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5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168" fontId="13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3" fillId="0" borderId="12" xfId="0" applyFont="1" applyBorder="1"/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1" xfId="0" applyNumberFormat="1" applyFont="1" applyFill="1" applyBorder="1" applyAlignment="1" applyProtection="1">
      <alignment horizontal="right" vertical="center" wrapText="1"/>
    </xf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43" xfId="0" applyNumberFormat="1" applyFont="1" applyFill="1" applyBorder="1" applyAlignment="1" applyProtection="1">
      <alignment horizontal="right" vertical="center" wrapText="1"/>
    </xf>
    <xf numFmtId="4" fontId="13" fillId="7" borderId="43" xfId="0" applyNumberFormat="1" applyFont="1" applyFill="1" applyBorder="1" applyAlignment="1" applyProtection="1">
      <alignment horizontal="right"/>
      <protection locked="0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8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70" fontId="49" fillId="0" borderId="2" xfId="0" applyNumberFormat="1" applyFont="1" applyFill="1" applyBorder="1" applyProtection="1"/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43" xfId="0" applyNumberFormat="1" applyFont="1" applyFill="1" applyBorder="1" applyAlignment="1" applyProtection="1">
      <alignment horizontal="right"/>
      <protection locked="0"/>
    </xf>
    <xf numFmtId="168" fontId="48" fillId="0" borderId="43" xfId="0" applyNumberFormat="1" applyFont="1" applyFill="1" applyBorder="1"/>
    <xf numFmtId="3" fontId="13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 applyProtection="1">
      <alignment horizontal="right"/>
      <protection locked="0"/>
    </xf>
    <xf numFmtId="10" fontId="13" fillId="7" borderId="43" xfId="0" applyNumberFormat="1" applyFont="1" applyFill="1" applyBorder="1" applyProtection="1">
      <protection locked="0"/>
    </xf>
    <xf numFmtId="175" fontId="48" fillId="7" borderId="43" xfId="1" applyNumberFormat="1" applyFont="1" applyFill="1" applyBorder="1" applyAlignment="1">
      <alignment horizontal="right"/>
    </xf>
    <xf numFmtId="2" fontId="13" fillId="7" borderId="43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5" fontId="65" fillId="0" borderId="6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>
      <alignment horizontal="right" vertical="center" wrapText="1"/>
    </xf>
    <xf numFmtId="168" fontId="50" fillId="0" borderId="43" xfId="0" applyNumberFormat="1" applyFont="1" applyFill="1" applyBorder="1"/>
    <xf numFmtId="2" fontId="18" fillId="7" borderId="43" xfId="64" applyNumberFormat="1" applyFont="1" applyFill="1" applyBorder="1" applyAlignment="1" applyProtection="1">
      <alignment horizontal="right"/>
      <protection locked="0"/>
    </xf>
    <xf numFmtId="10" fontId="13" fillId="7" borderId="43" xfId="1" applyNumberFormat="1" applyFont="1" applyFill="1" applyBorder="1" applyAlignment="1" applyProtection="1">
      <alignment horizontal="right"/>
      <protection locked="0"/>
    </xf>
    <xf numFmtId="2" fontId="18" fillId="7" borderId="43" xfId="1" applyNumberFormat="1" applyFont="1" applyFill="1" applyBorder="1" applyAlignment="1" applyProtection="1">
      <alignment horizontal="right"/>
      <protection locked="0"/>
    </xf>
    <xf numFmtId="10" fontId="48" fillId="29" borderId="43" xfId="0" applyNumberFormat="1" applyFont="1" applyFill="1" applyBorder="1" applyAlignment="1" applyProtection="1">
      <alignment horizontal="right"/>
      <protection locked="0"/>
    </xf>
    <xf numFmtId="170" fontId="48" fillId="0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Protection="1">
      <protection locked="0"/>
    </xf>
    <xf numFmtId="169" fontId="48" fillId="29" borderId="43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3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5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70" fontId="15" fillId="0" borderId="8" xfId="0" applyNumberFormat="1" applyFont="1" applyFill="1" applyBorder="1" applyProtection="1"/>
    <xf numFmtId="168" fontId="13" fillId="29" borderId="43" xfId="0" applyNumberFormat="1" applyFont="1" applyFill="1" applyBorder="1" applyAlignment="1" applyProtection="1">
      <alignment horizontal="right" vertical="center" wrapText="1"/>
    </xf>
    <xf numFmtId="168" fontId="13" fillId="0" borderId="43" xfId="0" applyNumberFormat="1" applyFont="1" applyFill="1" applyBorder="1" applyAlignment="1" applyProtection="1">
      <alignment horizontal="right"/>
      <protection locked="0"/>
    </xf>
    <xf numFmtId="168" fontId="13" fillId="0" borderId="43" xfId="0" applyNumberFormat="1" applyFont="1" applyFill="1" applyBorder="1"/>
    <xf numFmtId="168" fontId="22" fillId="0" borderId="43" xfId="0" applyNumberFormat="1" applyFont="1" applyFill="1" applyBorder="1"/>
    <xf numFmtId="10" fontId="13" fillId="29" borderId="43" xfId="0" applyNumberFormat="1" applyFont="1" applyFill="1" applyBorder="1" applyAlignment="1" applyProtection="1">
      <alignment horizontal="right"/>
      <protection locked="0"/>
    </xf>
    <xf numFmtId="175" fontId="13" fillId="7" borderId="43" xfId="1" applyNumberFormat="1" applyFont="1" applyFill="1" applyBorder="1" applyAlignment="1">
      <alignment horizontal="right"/>
    </xf>
    <xf numFmtId="170" fontId="13" fillId="0" borderId="43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9" fontId="13" fillId="29" borderId="8" xfId="0" applyNumberFormat="1" applyFont="1" applyFill="1" applyBorder="1" applyProtection="1">
      <protection locked="0"/>
    </xf>
    <xf numFmtId="168" fontId="1" fillId="0" borderId="0" xfId="3744" applyNumberFormat="1"/>
    <xf numFmtId="3" fontId="13" fillId="7" borderId="44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5" fontId="14" fillId="0" borderId="39" xfId="0" applyNumberFormat="1" applyFont="1" applyFill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right" vertical="center" wrapText="1"/>
    </xf>
    <xf numFmtId="3" fontId="13" fillId="2" borderId="43" xfId="0" applyNumberFormat="1" applyFont="1" applyFill="1" applyBorder="1" applyAlignment="1" applyProtection="1">
      <alignment horizontal="right" vertical="center" wrapText="1"/>
    </xf>
    <xf numFmtId="168" fontId="22" fillId="0" borderId="0" xfId="0" applyNumberFormat="1" applyFont="1" applyFill="1" applyBorder="1"/>
    <xf numFmtId="2" fontId="18" fillId="7" borderId="0" xfId="64" applyNumberFormat="1" applyFont="1" applyFill="1" applyBorder="1" applyAlignment="1" applyProtection="1">
      <alignment horizontal="right"/>
      <protection locked="0"/>
    </xf>
    <xf numFmtId="10" fontId="13" fillId="29" borderId="0" xfId="0" applyNumberFormat="1" applyFont="1" applyFill="1" applyBorder="1" applyAlignment="1" applyProtection="1">
      <alignment horizontal="right"/>
      <protection locked="0"/>
    </xf>
    <xf numFmtId="170" fontId="13" fillId="0" borderId="0" xfId="0" applyNumberFormat="1" applyFont="1" applyFill="1" applyBorder="1" applyProtection="1">
      <protection locked="0"/>
    </xf>
    <xf numFmtId="2" fontId="13" fillId="3" borderId="15" xfId="0" applyNumberFormat="1" applyFont="1" applyFill="1" applyBorder="1" applyAlignment="1" applyProtection="1">
      <alignment horizontal="right"/>
    </xf>
    <xf numFmtId="2" fontId="13" fillId="7" borderId="15" xfId="0" applyNumberFormat="1" applyFont="1" applyFill="1" applyBorder="1" applyProtection="1">
      <protection locked="0"/>
    </xf>
    <xf numFmtId="169" fontId="13" fillId="29" borderId="7" xfId="0" applyNumberFormat="1" applyFont="1" applyFill="1" applyBorder="1" applyProtection="1">
      <protection locked="0"/>
    </xf>
    <xf numFmtId="168" fontId="13" fillId="0" borderId="0" xfId="0" applyNumberFormat="1" applyFont="1" applyBorder="1"/>
    <xf numFmtId="171" fontId="15" fillId="0" borderId="0" xfId="0" applyNumberFormat="1" applyFont="1" applyBorder="1"/>
    <xf numFmtId="2" fontId="13" fillId="7" borderId="26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7"/>
  <sheetViews>
    <sheetView zoomScale="85" zoomScaleNormal="85" workbookViewId="0">
      <pane xSplit="4" ySplit="5" topLeftCell="CL29" activePane="bottomRight" state="frozen"/>
      <selection pane="topRight" activeCell="E1" sqref="E1"/>
      <selection pane="bottomLeft" activeCell="A6" sqref="A6"/>
      <selection pane="bottomRight" activeCell="CL36" sqref="B6:CY8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727" customWidth="1"/>
    <col min="97" max="97" width="8.140625" style="200" customWidth="1"/>
    <col min="98" max="98" width="9.28515625" style="200" customWidth="1"/>
    <col min="99" max="99" width="9.7109375" style="200" customWidth="1"/>
    <col min="100" max="100" width="9.7109375" style="243" customWidth="1"/>
    <col min="101" max="101" width="9.7109375" style="200" customWidth="1"/>
    <col min="102" max="102" width="9" style="200" customWidth="1"/>
    <col min="103" max="103" width="10" style="200" customWidth="1"/>
    <col min="104" max="104" width="14.85546875" customWidth="1"/>
  </cols>
  <sheetData>
    <row r="1" spans="1:10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408"/>
      <c r="CS1" s="308"/>
      <c r="CT1" s="308"/>
      <c r="CU1" s="308"/>
      <c r="CV1" s="240"/>
      <c r="CW1" s="308"/>
      <c r="CX1" s="308"/>
      <c r="CY1" s="30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408"/>
      <c r="CS2" s="308"/>
      <c r="CT2" s="308"/>
      <c r="CU2" s="308"/>
      <c r="CV2" s="240"/>
      <c r="CW2" s="308"/>
      <c r="CX2" s="308"/>
      <c r="CY2" s="308"/>
    </row>
    <row r="3" spans="1:106" ht="19.5" customHeight="1" thickBot="1" x14ac:dyDescent="0.3">
      <c r="A3"/>
      <c r="C3" s="15"/>
      <c r="D3" s="901" t="s">
        <v>117</v>
      </c>
      <c r="E3" s="903" t="s">
        <v>97</v>
      </c>
      <c r="F3" s="903" t="s">
        <v>99</v>
      </c>
      <c r="G3" s="903" t="s">
        <v>100</v>
      </c>
      <c r="H3" s="903" t="s">
        <v>101</v>
      </c>
      <c r="I3" s="903" t="s">
        <v>102</v>
      </c>
      <c r="J3" s="903" t="s">
        <v>104</v>
      </c>
      <c r="K3" s="903" t="s">
        <v>106</v>
      </c>
      <c r="L3" s="886" t="s">
        <v>107</v>
      </c>
      <c r="M3" s="888" t="s">
        <v>108</v>
      </c>
      <c r="N3" s="886" t="s">
        <v>109</v>
      </c>
      <c r="O3" s="886" t="s">
        <v>110</v>
      </c>
      <c r="P3" s="888" t="s">
        <v>111</v>
      </c>
      <c r="Q3" s="886" t="s">
        <v>112</v>
      </c>
      <c r="R3" s="886" t="s">
        <v>113</v>
      </c>
      <c r="S3" s="886" t="s">
        <v>114</v>
      </c>
      <c r="T3" s="886" t="s">
        <v>115</v>
      </c>
      <c r="U3" s="886" t="s">
        <v>123</v>
      </c>
      <c r="V3" s="886" t="s">
        <v>124</v>
      </c>
      <c r="W3" s="886" t="s">
        <v>125</v>
      </c>
      <c r="X3" s="886" t="s">
        <v>126</v>
      </c>
      <c r="Y3" s="886" t="s">
        <v>127</v>
      </c>
      <c r="Z3" s="886" t="s">
        <v>128</v>
      </c>
      <c r="AA3" s="886" t="s">
        <v>129</v>
      </c>
      <c r="AB3" s="886" t="s">
        <v>130</v>
      </c>
      <c r="AC3" s="886" t="s">
        <v>131</v>
      </c>
      <c r="AD3" s="886" t="s">
        <v>132</v>
      </c>
      <c r="AE3" s="886" t="s">
        <v>133</v>
      </c>
      <c r="AF3" s="886" t="s">
        <v>134</v>
      </c>
      <c r="AG3" s="886" t="s">
        <v>135</v>
      </c>
      <c r="AH3" s="886" t="s">
        <v>136</v>
      </c>
      <c r="AI3" s="886" t="s">
        <v>137</v>
      </c>
      <c r="AJ3" s="886" t="s">
        <v>138</v>
      </c>
      <c r="AK3" s="886" t="s">
        <v>139</v>
      </c>
      <c r="AL3" s="886" t="s">
        <v>141</v>
      </c>
      <c r="AM3" s="886" t="s">
        <v>142</v>
      </c>
      <c r="AN3" s="886" t="s">
        <v>143</v>
      </c>
      <c r="AO3" s="886" t="s">
        <v>144</v>
      </c>
      <c r="AP3" s="886" t="s">
        <v>145</v>
      </c>
      <c r="AQ3" s="886" t="s">
        <v>146</v>
      </c>
      <c r="AR3" s="886" t="s">
        <v>147</v>
      </c>
      <c r="AS3" s="886" t="s">
        <v>148</v>
      </c>
      <c r="AT3" s="886" t="s">
        <v>149</v>
      </c>
      <c r="AU3" s="886" t="s">
        <v>150</v>
      </c>
      <c r="AV3" s="888" t="s">
        <v>153</v>
      </c>
      <c r="AW3" s="886" t="s">
        <v>154</v>
      </c>
      <c r="AX3" s="886" t="s">
        <v>155</v>
      </c>
      <c r="AY3" s="886" t="s">
        <v>156</v>
      </c>
      <c r="AZ3" s="886" t="s">
        <v>157</v>
      </c>
      <c r="BA3" s="886" t="s">
        <v>158</v>
      </c>
      <c r="BB3" s="886" t="s">
        <v>164</v>
      </c>
      <c r="BC3" s="886" t="s">
        <v>165</v>
      </c>
      <c r="BD3" s="886" t="s">
        <v>166</v>
      </c>
      <c r="BE3" s="886" t="s">
        <v>167</v>
      </c>
      <c r="BF3" s="886" t="s">
        <v>168</v>
      </c>
      <c r="BG3" s="886" t="s">
        <v>174</v>
      </c>
      <c r="BH3" s="886" t="s">
        <v>175</v>
      </c>
      <c r="BI3" s="886" t="s">
        <v>176</v>
      </c>
      <c r="BJ3" s="886" t="s">
        <v>177</v>
      </c>
      <c r="BK3" s="886" t="s">
        <v>179</v>
      </c>
      <c r="BL3" s="888" t="s">
        <v>180</v>
      </c>
      <c r="BM3" s="886" t="s">
        <v>181</v>
      </c>
      <c r="BN3" s="886" t="s">
        <v>182</v>
      </c>
      <c r="BO3" s="886" t="s">
        <v>183</v>
      </c>
      <c r="BP3" s="886" t="s">
        <v>185</v>
      </c>
      <c r="BQ3" s="886" t="s">
        <v>186</v>
      </c>
      <c r="BR3" s="886" t="s">
        <v>187</v>
      </c>
      <c r="BS3" s="890" t="s">
        <v>189</v>
      </c>
      <c r="BT3" s="890" t="s">
        <v>190</v>
      </c>
      <c r="BU3" s="892" t="s">
        <v>199</v>
      </c>
      <c r="BV3" s="886" t="s">
        <v>201</v>
      </c>
      <c r="BW3" s="886" t="s">
        <v>208</v>
      </c>
      <c r="BX3" s="886" t="s">
        <v>209</v>
      </c>
      <c r="BY3" s="886" t="s">
        <v>213</v>
      </c>
      <c r="BZ3" s="888" t="s">
        <v>218</v>
      </c>
      <c r="CA3" s="888" t="s">
        <v>219</v>
      </c>
      <c r="CB3" s="888" t="s">
        <v>221</v>
      </c>
      <c r="CC3" s="888" t="s">
        <v>223</v>
      </c>
      <c r="CD3" s="888" t="s">
        <v>224</v>
      </c>
      <c r="CE3" s="888" t="s">
        <v>225</v>
      </c>
      <c r="CF3" s="888" t="s">
        <v>226</v>
      </c>
      <c r="CG3" s="888" t="s">
        <v>227</v>
      </c>
      <c r="CH3" s="888" t="s">
        <v>230</v>
      </c>
      <c r="CI3" s="888" t="s">
        <v>231</v>
      </c>
      <c r="CJ3" s="886" t="s">
        <v>232</v>
      </c>
      <c r="CK3" s="886" t="s">
        <v>233</v>
      </c>
      <c r="CL3" s="886" t="s">
        <v>234</v>
      </c>
      <c r="CM3" s="886" t="s">
        <v>235</v>
      </c>
      <c r="CN3" s="886" t="s">
        <v>238</v>
      </c>
      <c r="CO3" s="747" t="s">
        <v>184</v>
      </c>
      <c r="CP3" s="747" t="s">
        <v>151</v>
      </c>
      <c r="CQ3" s="747" t="s">
        <v>152</v>
      </c>
      <c r="CR3" s="871" t="s">
        <v>188</v>
      </c>
      <c r="CS3" s="897" t="s">
        <v>239</v>
      </c>
      <c r="CT3" s="897"/>
      <c r="CU3" s="897"/>
      <c r="CV3" s="897"/>
      <c r="CW3" s="897"/>
      <c r="CX3" s="895" t="s">
        <v>140</v>
      </c>
      <c r="CY3" s="896"/>
    </row>
    <row r="4" spans="1:106" ht="16.5" customHeight="1" x14ac:dyDescent="0.2">
      <c r="A4"/>
      <c r="C4" s="23"/>
      <c r="D4" s="902"/>
      <c r="E4" s="904"/>
      <c r="F4" s="904"/>
      <c r="G4" s="904"/>
      <c r="H4" s="904"/>
      <c r="I4" s="904"/>
      <c r="J4" s="904"/>
      <c r="K4" s="904"/>
      <c r="L4" s="887"/>
      <c r="M4" s="889"/>
      <c r="N4" s="887"/>
      <c r="O4" s="887"/>
      <c r="P4" s="889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9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9"/>
      <c r="BM4" s="887"/>
      <c r="BN4" s="887"/>
      <c r="BO4" s="887"/>
      <c r="BP4" s="887"/>
      <c r="BQ4" s="887"/>
      <c r="BR4" s="887"/>
      <c r="BS4" s="891"/>
      <c r="BT4" s="891"/>
      <c r="BU4" s="893"/>
      <c r="BV4" s="887"/>
      <c r="BW4" s="887"/>
      <c r="BX4" s="887"/>
      <c r="BY4" s="887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7"/>
      <c r="CK4" s="887"/>
      <c r="CL4" s="887"/>
      <c r="CM4" s="887"/>
      <c r="CN4" s="887"/>
      <c r="CO4" s="748">
        <v>42461</v>
      </c>
      <c r="CP4" s="748">
        <f>+CO4+7</f>
        <v>42468</v>
      </c>
      <c r="CQ4" s="748">
        <f>+CP4+7</f>
        <v>42475</v>
      </c>
      <c r="CR4" s="872">
        <f>+CQ4+7</f>
        <v>42482</v>
      </c>
      <c r="CS4" s="623">
        <v>42485</v>
      </c>
      <c r="CT4" s="378">
        <f>+CS4+1</f>
        <v>42486</v>
      </c>
      <c r="CU4" s="378">
        <f>+CT4+1</f>
        <v>42487</v>
      </c>
      <c r="CV4" s="378">
        <f>+CU4+1</f>
        <v>42488</v>
      </c>
      <c r="CW4" s="471">
        <f>+CU4+1+1</f>
        <v>42489</v>
      </c>
      <c r="CX4" s="377" t="s">
        <v>20</v>
      </c>
      <c r="CY4" s="309" t="s">
        <v>212</v>
      </c>
    </row>
    <row r="5" spans="1:10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873"/>
      <c r="CS5" s="624"/>
      <c r="CT5" s="318"/>
      <c r="CU5" s="318"/>
      <c r="CV5" s="800"/>
      <c r="CW5" s="319"/>
      <c r="CX5" s="310"/>
      <c r="CY5" s="205"/>
    </row>
    <row r="6" spans="1:106" ht="13.5" x14ac:dyDescent="0.2">
      <c r="C6" s="68" t="s">
        <v>236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529"/>
      <c r="CN6" s="529"/>
      <c r="CO6" s="750"/>
      <c r="CP6" s="445"/>
      <c r="CQ6" s="445"/>
      <c r="CR6" s="71"/>
      <c r="CS6" s="625"/>
      <c r="CT6" s="431"/>
      <c r="CU6" s="431"/>
      <c r="CV6" s="431"/>
      <c r="CW6" s="432"/>
      <c r="CX6" s="301"/>
      <c r="CY6" s="302"/>
    </row>
    <row r="7" spans="1:106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01">
        <v>12818.296497339999</v>
      </c>
      <c r="CM7" s="801">
        <v>12787.37214892</v>
      </c>
      <c r="CN7" s="801">
        <v>12482.879840449999</v>
      </c>
      <c r="CO7" s="801">
        <v>12494.95605526</v>
      </c>
      <c r="CP7" s="801">
        <v>12322.684916540002</v>
      </c>
      <c r="CQ7" s="801">
        <v>12337.602524020002</v>
      </c>
      <c r="CR7" s="475">
        <v>12242.950387269999</v>
      </c>
      <c r="CS7" s="828">
        <v>12197.47586816</v>
      </c>
      <c r="CT7" s="829">
        <v>12183.661793509998</v>
      </c>
      <c r="CU7" s="829">
        <v>12221.8636558</v>
      </c>
      <c r="CV7" s="829">
        <v>12197.268214729998</v>
      </c>
      <c r="CW7" s="801">
        <v>12233.355650599999</v>
      </c>
      <c r="CX7" s="383">
        <f t="shared" ref="CX7:CX16" si="0">+CW7-CR7</f>
        <v>-9.5947366700002021</v>
      </c>
      <c r="CY7" s="541">
        <f t="shared" ref="CY7:CY16" si="1">(+(CW7/CR7-1))*100</f>
        <v>-7.8369480938000891E-2</v>
      </c>
      <c r="CZ7" s="540"/>
      <c r="DA7" s="293"/>
      <c r="DB7" s="299"/>
    </row>
    <row r="8" spans="1:106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01">
        <v>11046.755480329999</v>
      </c>
      <c r="CM8" s="801">
        <v>10864.59095224</v>
      </c>
      <c r="CN8" s="801">
        <v>10556.37455583</v>
      </c>
      <c r="CO8" s="801">
        <v>10559.822995799999</v>
      </c>
      <c r="CP8" s="801">
        <v>10376.450471840002</v>
      </c>
      <c r="CQ8" s="801">
        <v>10413.531208230001</v>
      </c>
      <c r="CR8" s="475">
        <v>10283.907385389999</v>
      </c>
      <c r="CS8" s="828">
        <v>10260.829175760002</v>
      </c>
      <c r="CT8" s="829">
        <v>10241.459244579999</v>
      </c>
      <c r="CU8" s="829">
        <v>10272.855005879999</v>
      </c>
      <c r="CV8" s="829">
        <v>10243.426757379999</v>
      </c>
      <c r="CW8" s="801">
        <v>10249.98252632</v>
      </c>
      <c r="CX8" s="383">
        <f t="shared" si="0"/>
        <v>-33.924859069999002</v>
      </c>
      <c r="CY8" s="541">
        <f t="shared" si="1"/>
        <v>-0.32988296956266705</v>
      </c>
      <c r="CZ8" s="540"/>
      <c r="DA8" s="293"/>
      <c r="DB8" s="299"/>
    </row>
    <row r="9" spans="1:106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01">
        <v>230.47986592000001</v>
      </c>
      <c r="CM9" s="801">
        <v>231.47641289999999</v>
      </c>
      <c r="CN9" s="801">
        <v>234.50420253999999</v>
      </c>
      <c r="CO9" s="801">
        <v>234.87431437999999</v>
      </c>
      <c r="CP9" s="801">
        <v>234.90765779999998</v>
      </c>
      <c r="CQ9" s="801">
        <v>234.07407255000001</v>
      </c>
      <c r="CR9" s="475">
        <v>234.79095584999999</v>
      </c>
      <c r="CS9" s="828">
        <v>234.34248699</v>
      </c>
      <c r="CT9" s="829">
        <v>234.31414509000001</v>
      </c>
      <c r="CU9" s="829">
        <v>234.75261093</v>
      </c>
      <c r="CV9" s="829">
        <v>234.95267139999999</v>
      </c>
      <c r="CW9" s="801">
        <v>235.65756793</v>
      </c>
      <c r="CX9" s="383">
        <f t="shared" si="0"/>
        <v>0.86661208000001011</v>
      </c>
      <c r="CY9" s="541">
        <f t="shared" si="1"/>
        <v>0.3690994301133399</v>
      </c>
      <c r="CZ9" s="540"/>
      <c r="DA9" s="293"/>
      <c r="DB9" s="299"/>
    </row>
    <row r="10" spans="1:106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1">
        <v>1528.79226234</v>
      </c>
      <c r="CM10" s="801">
        <v>1678.9818462799999</v>
      </c>
      <c r="CN10" s="801">
        <v>1679.5175070799999</v>
      </c>
      <c r="CO10" s="801">
        <v>1687.75546758</v>
      </c>
      <c r="CP10" s="801">
        <v>1698.8217344</v>
      </c>
      <c r="CQ10" s="801">
        <v>1677.53656574</v>
      </c>
      <c r="CR10" s="475">
        <v>1711.75320603</v>
      </c>
      <c r="CS10" s="828">
        <v>1689.82923916</v>
      </c>
      <c r="CT10" s="829">
        <v>1695.4149463399999</v>
      </c>
      <c r="CU10" s="829">
        <v>1701.7592402400001</v>
      </c>
      <c r="CV10" s="829">
        <v>1706.3813372</v>
      </c>
      <c r="CW10" s="801">
        <v>1735.1710988499999</v>
      </c>
      <c r="CX10" s="383">
        <f t="shared" si="0"/>
        <v>23.417892819999906</v>
      </c>
      <c r="CY10" s="541">
        <f t="shared" si="1"/>
        <v>1.3680647851282313</v>
      </c>
      <c r="CZ10" s="540"/>
      <c r="DA10" s="293"/>
      <c r="DB10" s="299"/>
    </row>
    <row r="11" spans="1:106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1">
        <v>12.26888875</v>
      </c>
      <c r="CM11" s="801">
        <v>12.3229375</v>
      </c>
      <c r="CN11" s="801">
        <v>12.483575</v>
      </c>
      <c r="CO11" s="801">
        <v>12.503277499999999</v>
      </c>
      <c r="CP11" s="801">
        <v>12.5050525</v>
      </c>
      <c r="CQ11" s="801">
        <v>12.460677499999999</v>
      </c>
      <c r="CR11" s="475">
        <v>12.49884</v>
      </c>
      <c r="CS11" s="828">
        <v>12.47496625</v>
      </c>
      <c r="CT11" s="829">
        <v>12.4734575</v>
      </c>
      <c r="CU11" s="829">
        <v>12.49679875</v>
      </c>
      <c r="CV11" s="829">
        <v>12.50744875</v>
      </c>
      <c r="CW11" s="801">
        <v>12.5444575</v>
      </c>
      <c r="CX11" s="383">
        <f t="shared" si="0"/>
        <v>4.5617500000000533E-2</v>
      </c>
      <c r="CY11" s="541">
        <f t="shared" si="1"/>
        <v>0.36497386957510258</v>
      </c>
      <c r="CZ11" s="540"/>
      <c r="DA11" s="293"/>
      <c r="DB11" s="299"/>
    </row>
    <row r="12" spans="1:106" x14ac:dyDescent="0.2">
      <c r="C12" s="25"/>
      <c r="D12" s="156" t="s">
        <v>237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9">
        <f t="shared" ref="BX12:CK12" si="6">+BX13+BX14+BX15+BX16</f>
        <v>19073.95594782546</v>
      </c>
      <c r="BY12" s="259">
        <f t="shared" si="6"/>
        <v>18737.393402408583</v>
      </c>
      <c r="BZ12" s="499">
        <f t="shared" si="6"/>
        <v>18569.949520629816</v>
      </c>
      <c r="CA12" s="499">
        <f t="shared" si="6"/>
        <v>18615.87582340432</v>
      </c>
      <c r="CB12" s="259">
        <f t="shared" si="6"/>
        <v>18427.394790495149</v>
      </c>
      <c r="CC12" s="499">
        <f t="shared" si="6"/>
        <v>18507.721166693646</v>
      </c>
      <c r="CD12" s="499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17054.234812999584</v>
      </c>
      <c r="CL12" s="802">
        <f t="shared" ref="CL12:CM12" si="7">+CL13+CL14+CL15+CL16</f>
        <v>16814.12118509259</v>
      </c>
      <c r="CM12" s="802">
        <f t="shared" si="7"/>
        <v>16803.814027677261</v>
      </c>
      <c r="CN12" s="802">
        <v>16548.699030065432</v>
      </c>
      <c r="CO12" s="802">
        <v>16542.045482697271</v>
      </c>
      <c r="CP12" s="794">
        <v>16413.499104341405</v>
      </c>
      <c r="CQ12" s="794">
        <v>16427.368071651414</v>
      </c>
      <c r="CR12" s="475">
        <v>16375.339957724129</v>
      </c>
      <c r="CS12" s="830">
        <f t="shared" ref="CS12:CT12" si="8">+CS13+CS14+CS15+CS16</f>
        <v>16351.244723812688</v>
      </c>
      <c r="CT12" s="829">
        <f t="shared" si="8"/>
        <v>16342.759511893866</v>
      </c>
      <c r="CU12" s="829">
        <f>+CU13+CU14+CU15+CU16</f>
        <v>16345.703382484004</v>
      </c>
      <c r="CV12" s="829">
        <f>+CV13+CV14+CV15+CV16</f>
        <v>16302.859475367197</v>
      </c>
      <c r="CW12" s="802">
        <f>+CW13+CW14+CW15+CW16</f>
        <v>16331.416550020478</v>
      </c>
      <c r="CX12" s="383">
        <f t="shared" si="0"/>
        <v>-43.92340770365081</v>
      </c>
      <c r="CY12" s="541">
        <f t="shared" si="1"/>
        <v>-0.26822898221989799</v>
      </c>
      <c r="CZ12" s="540"/>
      <c r="DA12" s="293"/>
      <c r="DB12" s="299"/>
    </row>
    <row r="13" spans="1:106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82">
        <v>12818.310155429999</v>
      </c>
      <c r="CM13" s="782">
        <v>12787.383130419999</v>
      </c>
      <c r="CN13" s="782">
        <v>12482.758729730002</v>
      </c>
      <c r="CO13" s="782">
        <v>12494.70781819</v>
      </c>
      <c r="CP13" s="782">
        <v>12322.613807730002</v>
      </c>
      <c r="CQ13" s="782">
        <v>12336.874930170001</v>
      </c>
      <c r="CR13" s="475">
        <v>12242.901486519999</v>
      </c>
      <c r="CS13" s="831">
        <v>12197.47585812</v>
      </c>
      <c r="CT13" s="829">
        <v>12183.661783469999</v>
      </c>
      <c r="CU13" s="829">
        <v>12221.749780600001</v>
      </c>
      <c r="CV13" s="829">
        <v>12197.154339529998</v>
      </c>
      <c r="CW13" s="782">
        <v>12233.24143502</v>
      </c>
      <c r="CX13" s="383">
        <f t="shared" si="0"/>
        <v>-9.6600514999990992</v>
      </c>
      <c r="CY13" s="541">
        <f t="shared" si="1"/>
        <v>-7.8903285390596878E-2</v>
      </c>
      <c r="CZ13" s="540"/>
      <c r="DA13" s="293"/>
      <c r="DB13" s="299"/>
    </row>
    <row r="14" spans="1:106" ht="12.75" customHeight="1" x14ac:dyDescent="0.2">
      <c r="C14" s="25"/>
      <c r="D14" s="532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4">
        <v>2587.3463667346941</v>
      </c>
      <c r="CM14" s="794">
        <v>2608.0494263979595</v>
      </c>
      <c r="CN14" s="794">
        <v>2656.5024960437318</v>
      </c>
      <c r="CO14" s="794">
        <v>2637.8693345320698</v>
      </c>
      <c r="CP14" s="794">
        <v>2681.2945174067049</v>
      </c>
      <c r="CQ14" s="794">
        <v>2654.7243580029158</v>
      </c>
      <c r="CR14" s="475">
        <v>2713.2661551093292</v>
      </c>
      <c r="CS14" s="832">
        <v>2734.5284166486881</v>
      </c>
      <c r="CT14" s="829">
        <v>2739.8083416632658</v>
      </c>
      <c r="CU14" s="829">
        <v>2743.2931866137023</v>
      </c>
      <c r="CV14" s="829">
        <v>2725.0135831034981</v>
      </c>
      <c r="CW14" s="794">
        <v>2717.4520319489784</v>
      </c>
      <c r="CX14" s="383">
        <f t="shared" si="0"/>
        <v>4.1858768396491541</v>
      </c>
      <c r="CY14" s="541">
        <f t="shared" si="1"/>
        <v>0.15427446480937856</v>
      </c>
      <c r="CZ14" s="540"/>
      <c r="DA14" s="293"/>
      <c r="DB14" s="299"/>
    </row>
    <row r="15" spans="1:106" ht="12.75" customHeight="1" x14ac:dyDescent="0.2">
      <c r="C15" s="25"/>
      <c r="D15" s="532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4">
        <v>556.70541374469997</v>
      </c>
      <c r="CM15" s="794">
        <v>557.02958685210001</v>
      </c>
      <c r="CN15" s="794">
        <v>557.5330379065</v>
      </c>
      <c r="CO15" s="794">
        <v>557.54471452999996</v>
      </c>
      <c r="CP15" s="794">
        <v>557.54104729710002</v>
      </c>
      <c r="CQ15" s="794">
        <v>583.61171891959998</v>
      </c>
      <c r="CR15" s="475">
        <v>583.70145443579997</v>
      </c>
      <c r="CS15" s="832">
        <v>583.72761547380003</v>
      </c>
      <c r="CT15" s="829">
        <v>583.74860155609997</v>
      </c>
      <c r="CU15" s="829">
        <v>583.76038656490005</v>
      </c>
      <c r="CV15" s="829">
        <v>583.77493380190003</v>
      </c>
      <c r="CW15" s="794">
        <v>583.78956367410001</v>
      </c>
      <c r="CX15" s="383">
        <f t="shared" si="0"/>
        <v>8.8109238300035031E-2</v>
      </c>
      <c r="CY15" s="541">
        <f t="shared" si="1"/>
        <v>1.5094914982727303E-2</v>
      </c>
      <c r="CZ15" s="540"/>
      <c r="DA15" s="293"/>
      <c r="DB15" s="299"/>
    </row>
    <row r="16" spans="1:106" ht="12.75" customHeight="1" x14ac:dyDescent="0.2">
      <c r="C16" s="25"/>
      <c r="D16" s="532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4">
        <v>851.75924918320004</v>
      </c>
      <c r="CM16" s="794">
        <v>851.35188400720006</v>
      </c>
      <c r="CN16" s="794">
        <v>851.90476638519999</v>
      </c>
      <c r="CO16" s="794">
        <v>851.92361544519997</v>
      </c>
      <c r="CP16" s="794">
        <v>852.04973190759995</v>
      </c>
      <c r="CQ16" s="794">
        <v>852.15706455889995</v>
      </c>
      <c r="CR16" s="475">
        <v>835.47086165899998</v>
      </c>
      <c r="CS16" s="832">
        <v>835.51283357019997</v>
      </c>
      <c r="CT16" s="829">
        <v>835.54078520450003</v>
      </c>
      <c r="CU16" s="829">
        <v>796.90002870540002</v>
      </c>
      <c r="CV16" s="829">
        <v>796.91661893180003</v>
      </c>
      <c r="CW16" s="794">
        <v>796.93351937739999</v>
      </c>
      <c r="CX16" s="383">
        <f t="shared" si="0"/>
        <v>-38.53734228159999</v>
      </c>
      <c r="CY16" s="541">
        <f t="shared" si="1"/>
        <v>-4.6126494711109522</v>
      </c>
      <c r="CZ16" s="540"/>
      <c r="DA16" s="293"/>
      <c r="DB16" s="299"/>
    </row>
    <row r="17" spans="1:106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03">
        <v>81.199999999999989</v>
      </c>
      <c r="CM17" s="803">
        <v>77</v>
      </c>
      <c r="CN17" s="803">
        <v>60.1</v>
      </c>
      <c r="CO17" s="803">
        <v>3</v>
      </c>
      <c r="CP17" s="803">
        <v>2</v>
      </c>
      <c r="CQ17" s="803">
        <v>0</v>
      </c>
      <c r="CR17" s="475">
        <v>0.1</v>
      </c>
      <c r="CS17" s="833">
        <v>0</v>
      </c>
      <c r="CT17" s="829">
        <v>0</v>
      </c>
      <c r="CU17" s="829">
        <v>0</v>
      </c>
      <c r="CV17" s="829">
        <v>0</v>
      </c>
      <c r="CW17" s="803">
        <v>0.1</v>
      </c>
      <c r="CX17" s="815">
        <f>+(CS17+CT17+CU17+CW17+CW17)-CR17</f>
        <v>0.1</v>
      </c>
      <c r="CY17" s="542">
        <f>(+((CS17+CT17+CU17+CW17+CW17)/CR17-1))*100</f>
        <v>100</v>
      </c>
      <c r="CZ17" s="540"/>
      <c r="DA17" s="293"/>
      <c r="DB17" s="299"/>
    </row>
    <row r="18" spans="1:106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03">
        <v>5.0999999999999996</v>
      </c>
      <c r="CM18" s="803">
        <v>2.4</v>
      </c>
      <c r="CN18" s="803">
        <v>0.3</v>
      </c>
      <c r="CO18" s="803">
        <v>0</v>
      </c>
      <c r="CP18" s="803">
        <v>0</v>
      </c>
      <c r="CQ18" s="803">
        <v>0</v>
      </c>
      <c r="CR18" s="475">
        <v>1.3</v>
      </c>
      <c r="CS18" s="833">
        <v>0</v>
      </c>
      <c r="CT18" s="829">
        <v>0</v>
      </c>
      <c r="CU18" s="829">
        <v>0</v>
      </c>
      <c r="CV18" s="829">
        <v>0</v>
      </c>
      <c r="CW18" s="803">
        <v>0</v>
      </c>
      <c r="CX18" s="815">
        <f>+(CS18+CT18+CU18+CW18+CW18)-CR18</f>
        <v>-1.3</v>
      </c>
      <c r="CY18" s="542">
        <f>(+((CS18+CT18+CU18+CW18+CW18)/CR18-1))*100</f>
        <v>-100</v>
      </c>
      <c r="CZ18" s="540"/>
      <c r="DA18" s="293"/>
      <c r="DB18" s="299"/>
    </row>
    <row r="19" spans="1:106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03">
        <v>0</v>
      </c>
      <c r="CM19" s="803">
        <v>0</v>
      </c>
      <c r="CN19" s="803">
        <v>0</v>
      </c>
      <c r="CO19" s="803">
        <v>0</v>
      </c>
      <c r="CP19" s="803">
        <v>0</v>
      </c>
      <c r="CQ19" s="803">
        <v>0</v>
      </c>
      <c r="CR19" s="475">
        <v>0</v>
      </c>
      <c r="CS19" s="833">
        <v>0</v>
      </c>
      <c r="CT19" s="829">
        <v>0</v>
      </c>
      <c r="CU19" s="829">
        <v>0</v>
      </c>
      <c r="CV19" s="829">
        <v>0</v>
      </c>
      <c r="CW19" s="803">
        <v>0</v>
      </c>
      <c r="CX19" s="815">
        <f>+(CS19+CT19+CU19+CW19+CW19)-CR19</f>
        <v>0</v>
      </c>
      <c r="CY19" s="542" t="e">
        <f>(+((CS19+CT19+CU19+CW19+CW19)/CR19-1))*100</f>
        <v>#DIV/0!</v>
      </c>
      <c r="CZ19" s="540"/>
      <c r="DA19" s="293"/>
    </row>
    <row r="20" spans="1:106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03">
        <v>0</v>
      </c>
      <c r="CM20" s="803">
        <v>0</v>
      </c>
      <c r="CN20" s="803">
        <v>0</v>
      </c>
      <c r="CO20" s="803">
        <v>0</v>
      </c>
      <c r="CP20" s="803">
        <v>0</v>
      </c>
      <c r="CQ20" s="803">
        <v>0</v>
      </c>
      <c r="CR20" s="475">
        <v>0</v>
      </c>
      <c r="CS20" s="833">
        <v>0</v>
      </c>
      <c r="CT20" s="829">
        <v>0</v>
      </c>
      <c r="CU20" s="829">
        <v>0</v>
      </c>
      <c r="CV20" s="829">
        <v>0</v>
      </c>
      <c r="CW20" s="803">
        <v>0</v>
      </c>
      <c r="CX20" s="815">
        <f>+(CS20+CT20+CU20+CW20+CW20)-CR20</f>
        <v>0</v>
      </c>
      <c r="CY20" s="542" t="e">
        <f>(+((CS20+CT20+CU20+CW20+CW20)/CR20-1))*100</f>
        <v>#DIV/0!</v>
      </c>
      <c r="CZ20" s="540"/>
      <c r="DA20" s="293"/>
    </row>
    <row r="21" spans="1:106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789">
        <v>265</v>
      </c>
      <c r="CM21" s="789">
        <v>192.5</v>
      </c>
      <c r="CN21" s="789">
        <v>377.59999999999997</v>
      </c>
      <c r="CO21" s="789">
        <v>2</v>
      </c>
      <c r="CP21" s="789">
        <v>96.5</v>
      </c>
      <c r="CQ21" s="789">
        <v>35.75</v>
      </c>
      <c r="CR21" s="789">
        <v>27.5</v>
      </c>
      <c r="CS21" s="834">
        <v>11</v>
      </c>
      <c r="CT21" s="835">
        <v>5</v>
      </c>
      <c r="CU21" s="835">
        <v>0</v>
      </c>
      <c r="CV21" s="836">
        <v>0</v>
      </c>
      <c r="CW21" s="789">
        <v>1.01</v>
      </c>
      <c r="CX21" s="815">
        <f>+(CS21+CT21+CU21+CW21+CW21)-CR21</f>
        <v>-9.4799999999999969</v>
      </c>
      <c r="CY21" s="542">
        <f>(+((CS21+CT21+CU21+CW21+CW21)/CR21-1))*100</f>
        <v>-34.472727272727269</v>
      </c>
      <c r="CZ21" s="540"/>
      <c r="DA21" s="293"/>
    </row>
    <row r="22" spans="1:106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38"/>
      <c r="CQ22" s="838"/>
      <c r="CR22" s="874"/>
      <c r="CS22" s="790"/>
      <c r="CT22" s="777"/>
      <c r="CU22" s="791"/>
      <c r="CV22" s="328"/>
      <c r="CW22" s="752"/>
      <c r="CX22" s="765"/>
      <c r="CY22" s="543" t="s">
        <v>3</v>
      </c>
      <c r="CZ22" s="540"/>
      <c r="DA22" s="293"/>
    </row>
    <row r="23" spans="1:106" x14ac:dyDescent="0.2">
      <c r="A23" s="227"/>
      <c r="B23" s="8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82">
        <v>66595.033799124838</v>
      </c>
      <c r="CM23" s="813">
        <v>63175.544665872658</v>
      </c>
      <c r="CN23" s="813">
        <v>59674.575930174418</v>
      </c>
      <c r="CO23" s="813">
        <v>60894.356795180895</v>
      </c>
      <c r="CP23" s="813">
        <v>60301.365850693866</v>
      </c>
      <c r="CQ23" s="813">
        <v>59979.112938526072</v>
      </c>
      <c r="CR23" s="875">
        <v>57711.376040689946</v>
      </c>
      <c r="CS23" s="849">
        <v>57291.622323224568</v>
      </c>
      <c r="CT23" s="850">
        <v>57116.816773486586</v>
      </c>
      <c r="CU23" s="850">
        <v>56882.677162000997</v>
      </c>
      <c r="CV23" s="850">
        <v>56915.218820900802</v>
      </c>
      <c r="CW23" s="782">
        <v>57933.897321517827</v>
      </c>
      <c r="CX23" s="455">
        <f>+CW23-CR23</f>
        <v>222.52128082788113</v>
      </c>
      <c r="CY23" s="541">
        <f>(+(CW23/CR23-1))*100</f>
        <v>0.38557611357419308</v>
      </c>
      <c r="CZ23" s="540"/>
      <c r="DA23" s="293"/>
      <c r="DB23" s="299"/>
    </row>
    <row r="24" spans="1:106" x14ac:dyDescent="0.2">
      <c r="A24" s="227"/>
      <c r="B24" s="8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82">
        <v>41389.473878190001</v>
      </c>
      <c r="CM24" s="813">
        <v>40258.307510389997</v>
      </c>
      <c r="CN24" s="813">
        <v>39151.185397690002</v>
      </c>
      <c r="CO24" s="813">
        <v>39257.889131989999</v>
      </c>
      <c r="CP24" s="813">
        <v>39544.376335289999</v>
      </c>
      <c r="CQ24" s="813">
        <v>39534.085938889999</v>
      </c>
      <c r="CR24" s="875">
        <v>39111.628577489995</v>
      </c>
      <c r="CS24" s="849">
        <v>39085.744972089997</v>
      </c>
      <c r="CT24" s="850">
        <v>39027.394401290003</v>
      </c>
      <c r="CU24" s="850">
        <v>39094.194379989996</v>
      </c>
      <c r="CV24" s="850">
        <v>39142.660237589997</v>
      </c>
      <c r="CW24" s="782">
        <v>39269.468627790004</v>
      </c>
      <c r="CX24" s="455">
        <f>+CW24-CR24</f>
        <v>157.84005030000844</v>
      </c>
      <c r="CY24" s="541">
        <f>(+(CW24/CR24-1))*100</f>
        <v>0.40356297101586946</v>
      </c>
      <c r="CZ24" s="540"/>
      <c r="DA24" s="293"/>
      <c r="DB24" s="299"/>
    </row>
    <row r="25" spans="1:106" x14ac:dyDescent="0.2">
      <c r="A25" s="227"/>
      <c r="B25" s="8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82">
        <v>-46544.133787802115</v>
      </c>
      <c r="CM25" s="813">
        <v>-47463.14076422833</v>
      </c>
      <c r="CN25" s="813">
        <v>-46480.539488136805</v>
      </c>
      <c r="CO25" s="813">
        <v>-46455.8065006588</v>
      </c>
      <c r="CP25" s="813">
        <v>-44988.754385050277</v>
      </c>
      <c r="CQ25" s="813">
        <v>-45096.876081388262</v>
      </c>
      <c r="CR25" s="875">
        <v>-44874.675619547204</v>
      </c>
      <c r="CS25" s="849">
        <v>-44588.939414160806</v>
      </c>
      <c r="CT25" s="850">
        <v>-44552.52543271883</v>
      </c>
      <c r="CU25" s="850">
        <v>-44747.009114309534</v>
      </c>
      <c r="CV25" s="850">
        <v>-44529.818531051227</v>
      </c>
      <c r="CW25" s="782">
        <v>-44650.567615949723</v>
      </c>
      <c r="CX25" s="455">
        <f>+CW25-CR25</f>
        <v>224.108003597481</v>
      </c>
      <c r="CY25" s="541">
        <f>(+(CW25/CR25-1))*100</f>
        <v>-0.49940863193640439</v>
      </c>
      <c r="CZ25" s="540"/>
      <c r="DA25" s="293"/>
      <c r="DB25" s="299"/>
    </row>
    <row r="26" spans="1:106" x14ac:dyDescent="0.2">
      <c r="A26" s="227"/>
      <c r="B26" s="89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82">
        <v>-20011.825010876411</v>
      </c>
      <c r="CM26" s="813">
        <v>-20263.734654778789</v>
      </c>
      <c r="CN26" s="813">
        <v>-19957.445178932117</v>
      </c>
      <c r="CO26" s="813">
        <v>-18299.384988311511</v>
      </c>
      <c r="CP26" s="813">
        <v>-17830.520970855945</v>
      </c>
      <c r="CQ26" s="813">
        <v>-18722.06006443052</v>
      </c>
      <c r="CR26" s="875">
        <v>-20320.348451187958</v>
      </c>
      <c r="CS26" s="849">
        <v>-20613.848523019638</v>
      </c>
      <c r="CT26" s="850">
        <v>-20701.125561833287</v>
      </c>
      <c r="CU26" s="850">
        <v>-21131.335864685519</v>
      </c>
      <c r="CV26" s="850">
        <v>-20897.598009026551</v>
      </c>
      <c r="CW26" s="782">
        <v>-19968.056496929788</v>
      </c>
      <c r="CX26" s="455">
        <f>+CW26-CR26</f>
        <v>352.29195425816943</v>
      </c>
      <c r="CY26" s="541">
        <f>(+(CW26/CR26-1))*100</f>
        <v>-1.7336905176819184</v>
      </c>
      <c r="CZ26" s="540"/>
      <c r="DA26" s="293"/>
      <c r="DB26" s="299"/>
    </row>
    <row r="27" spans="1:106" x14ac:dyDescent="0.2">
      <c r="A27" s="227"/>
      <c r="B27" s="898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82">
        <v>5515.2090533657993</v>
      </c>
      <c r="CM27" s="813">
        <v>5623.4534891457997</v>
      </c>
      <c r="CN27" s="813">
        <v>5624.4747691864004</v>
      </c>
      <c r="CO27" s="813">
        <v>5512.8748393755995</v>
      </c>
      <c r="CP27" s="813">
        <v>5513.2214644275991</v>
      </c>
      <c r="CQ27" s="813">
        <v>5513.7185746510004</v>
      </c>
      <c r="CR27" s="875">
        <v>5516.1002212608</v>
      </c>
      <c r="CS27" s="849">
        <v>5516.0552288278004</v>
      </c>
      <c r="CT27" s="850">
        <v>5514.7337886862006</v>
      </c>
      <c r="CU27" s="850">
        <v>5513.9532611763998</v>
      </c>
      <c r="CV27" s="850">
        <v>5514.2478888941996</v>
      </c>
      <c r="CW27" s="782">
        <v>5635.3376826232006</v>
      </c>
      <c r="CX27" s="455">
        <f>+CW27-CR27</f>
        <v>119.23746136240061</v>
      </c>
      <c r="CY27" s="541">
        <f>(+(CW27/CR27-1))*100</f>
        <v>2.1616260869014248</v>
      </c>
      <c r="CZ27" s="540"/>
      <c r="DA27" s="293"/>
      <c r="DB27" s="299"/>
    </row>
    <row r="28" spans="1:106" ht="13.5" x14ac:dyDescent="0.2">
      <c r="A28" s="227"/>
      <c r="B28" s="8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0"/>
      <c r="CM28" s="780"/>
      <c r="CN28" s="780"/>
      <c r="CO28" s="780"/>
      <c r="CP28" s="839"/>
      <c r="CQ28" s="839"/>
      <c r="CR28" s="839"/>
      <c r="CS28" s="778"/>
      <c r="CT28" s="779"/>
      <c r="CU28" s="779"/>
      <c r="CV28" s="779"/>
      <c r="CW28" s="780"/>
      <c r="CX28" s="775"/>
      <c r="CY28" s="544"/>
      <c r="CZ28" s="540"/>
      <c r="DA28" s="293"/>
    </row>
    <row r="29" spans="1:106" x14ac:dyDescent="0.2">
      <c r="A29" s="227"/>
      <c r="B29" s="8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4">
        <v>66696.684680890001</v>
      </c>
      <c r="CM29" s="794">
        <v>68384.390425739999</v>
      </c>
      <c r="CN29" s="794">
        <v>68005.989753590009</v>
      </c>
      <c r="CO29" s="794">
        <v>68754.548600394119</v>
      </c>
      <c r="CP29" s="794">
        <v>68307.749405404116</v>
      </c>
      <c r="CQ29" s="794">
        <v>68079.454848604117</v>
      </c>
      <c r="CR29" s="794">
        <v>67078.792884894094</v>
      </c>
      <c r="CS29" s="832">
        <v>67392.133347674113</v>
      </c>
      <c r="CT29" s="475">
        <v>67222.847218484108</v>
      </c>
      <c r="CU29" s="475">
        <v>67550.952985644108</v>
      </c>
      <c r="CV29" s="475">
        <v>66658.413573294121</v>
      </c>
      <c r="CW29" s="794">
        <v>67337.347534994115</v>
      </c>
      <c r="CX29" s="455">
        <f>+CW29-CR29</f>
        <v>258.55465010002081</v>
      </c>
      <c r="CY29" s="541">
        <f>(+(CW29/CR29-1))*100</f>
        <v>0.38544916952172326</v>
      </c>
      <c r="CZ29" s="540"/>
      <c r="DA29" s="293"/>
      <c r="DB29" s="299"/>
    </row>
    <row r="30" spans="1:106" x14ac:dyDescent="0.2">
      <c r="A30" s="227"/>
      <c r="B30" s="8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4">
        <v>119757.07853556001</v>
      </c>
      <c r="CM30" s="794">
        <v>119206.73807091999</v>
      </c>
      <c r="CN30" s="794">
        <v>118274.77636647</v>
      </c>
      <c r="CO30" s="794">
        <v>119475.55572696541</v>
      </c>
      <c r="CP30" s="794">
        <v>119309.65765639539</v>
      </c>
      <c r="CQ30" s="794">
        <v>118296.56711398539</v>
      </c>
      <c r="CR30" s="794">
        <v>116665.10851178535</v>
      </c>
      <c r="CS30" s="832">
        <v>116664.97218023539</v>
      </c>
      <c r="CT30" s="475">
        <v>116503.69074759538</v>
      </c>
      <c r="CU30" s="475">
        <v>116558.96071375538</v>
      </c>
      <c r="CV30" s="475">
        <v>115985.1360440454</v>
      </c>
      <c r="CW30" s="794">
        <v>118286.69789458538</v>
      </c>
      <c r="CX30" s="455">
        <f>+CW30-CR30</f>
        <v>1621.5893828000262</v>
      </c>
      <c r="CY30" s="541">
        <f>(+(CW30/CR30-1))*100</f>
        <v>1.3899523203513953</v>
      </c>
      <c r="CZ30" s="540"/>
      <c r="DA30" s="293"/>
      <c r="DB30" s="299"/>
    </row>
    <row r="31" spans="1:106" x14ac:dyDescent="0.2">
      <c r="A31" s="227"/>
      <c r="B31" s="8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4">
        <v>179621.50643555002</v>
      </c>
      <c r="CM31" s="794">
        <v>179315.63459114003</v>
      </c>
      <c r="CN31" s="794">
        <v>179403.43863933999</v>
      </c>
      <c r="CO31" s="794">
        <v>180517.02475802298</v>
      </c>
      <c r="CP31" s="794">
        <v>180399.77236254292</v>
      </c>
      <c r="CQ31" s="794">
        <v>179707.04543864293</v>
      </c>
      <c r="CR31" s="794">
        <v>178419.13131299295</v>
      </c>
      <c r="CS31" s="832">
        <v>178369.7591928629</v>
      </c>
      <c r="CT31" s="475">
        <v>178233.30507584295</v>
      </c>
      <c r="CU31" s="475">
        <v>178417.79092039296</v>
      </c>
      <c r="CV31" s="475">
        <v>177983.37245970295</v>
      </c>
      <c r="CW31" s="794">
        <v>180346.53901862292</v>
      </c>
      <c r="CX31" s="455">
        <f>+CW31-CR31</f>
        <v>1927.407705629972</v>
      </c>
      <c r="CY31" s="541">
        <f>(+(CW31/CR31-1))*100</f>
        <v>1.0802696389373256</v>
      </c>
      <c r="CZ31" s="540"/>
      <c r="DA31" s="293"/>
      <c r="DB31" s="299"/>
    </row>
    <row r="32" spans="1:10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92"/>
      <c r="CM32" s="792"/>
      <c r="CN32" s="792"/>
      <c r="CO32" s="792"/>
      <c r="CP32" s="840"/>
      <c r="CQ32" s="840"/>
      <c r="CR32" s="840"/>
      <c r="CS32" s="740"/>
      <c r="CT32" s="376"/>
      <c r="CU32" s="376"/>
      <c r="CV32" s="376"/>
      <c r="CW32" s="792"/>
      <c r="CX32" s="635"/>
      <c r="CY32" s="544"/>
      <c r="CZ32" s="540"/>
      <c r="DA32" s="293"/>
    </row>
    <row r="33" spans="1:106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f>100*0.877740245240763</f>
        <v>87.774024524076296</v>
      </c>
      <c r="CL33" s="781">
        <v>87.961824589070616</v>
      </c>
      <c r="CM33" s="781">
        <v>87.858771125132122</v>
      </c>
      <c r="CN33" s="781">
        <v>87.409716268545409</v>
      </c>
      <c r="CO33" s="781">
        <v>87.521360904867933</v>
      </c>
      <c r="CP33" s="781">
        <v>88.583707820809266</v>
      </c>
      <c r="CQ33" s="781">
        <v>88.455406104472488</v>
      </c>
      <c r="CR33" s="781">
        <v>87.936164082086947</v>
      </c>
      <c r="CS33" s="851">
        <v>88.018199478353452</v>
      </c>
      <c r="CT33" s="852">
        <v>87.89211670138495</v>
      </c>
      <c r="CU33" s="852">
        <v>87.929403414984833</v>
      </c>
      <c r="CV33" s="852">
        <v>87.948476072810678</v>
      </c>
      <c r="CW33" s="781">
        <v>88.013845723614352</v>
      </c>
      <c r="CX33" s="455">
        <f>+CW33-CR33</f>
        <v>7.7681641527405532E-2</v>
      </c>
      <c r="CY33" s="541">
        <f>(+(CW33/CR33-1))*100</f>
        <v>8.8338674239740733E-2</v>
      </c>
      <c r="CZ33" s="540"/>
      <c r="DA33" s="734"/>
    </row>
    <row r="34" spans="1:106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f>100*0.843559854595171</f>
        <v>84.3559854595171</v>
      </c>
      <c r="CL34" s="781">
        <v>83.797424972338177</v>
      </c>
      <c r="CM34" s="781">
        <v>83.485251078243508</v>
      </c>
      <c r="CN34" s="781">
        <v>83.146108714870167</v>
      </c>
      <c r="CO34" s="781">
        <v>83.27906226257889</v>
      </c>
      <c r="CP34" s="781">
        <v>83.855353602541143</v>
      </c>
      <c r="CQ34" s="781">
        <v>83.710078212019795</v>
      </c>
      <c r="CR34" s="781">
        <v>83.337251038677124</v>
      </c>
      <c r="CS34" s="851">
        <v>83.366004419515562</v>
      </c>
      <c r="CT34" s="852">
        <v>83.252074511264823</v>
      </c>
      <c r="CU34" s="852">
        <v>83.248193446589752</v>
      </c>
      <c r="CV34" s="852">
        <v>83.239234541474886</v>
      </c>
      <c r="CW34" s="781">
        <v>83.508052215914716</v>
      </c>
      <c r="CX34" s="455">
        <f>+CW34-CR34</f>
        <v>0.17080117723759258</v>
      </c>
      <c r="CY34" s="541">
        <f>(+(CW34/CR34-1))*100</f>
        <v>0.2049517773970333</v>
      </c>
      <c r="CZ34" s="540"/>
      <c r="DA34" s="293"/>
    </row>
    <row r="35" spans="1:106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f>100*0.865907988938879</f>
        <v>86.590798893887893</v>
      </c>
      <c r="CL35" s="781">
        <v>86.36450054232337</v>
      </c>
      <c r="CM35" s="781">
        <v>86.290421336663655</v>
      </c>
      <c r="CN35" s="781">
        <v>86.130230170998971</v>
      </c>
      <c r="CO35" s="781">
        <v>86.189939674842748</v>
      </c>
      <c r="CP35" s="781">
        <v>86.574212052575234</v>
      </c>
      <c r="CQ35" s="781">
        <v>86.528951877489177</v>
      </c>
      <c r="CR35" s="781">
        <v>86.348436327361327</v>
      </c>
      <c r="CS35" s="851">
        <v>86.365074157623738</v>
      </c>
      <c r="CT35" s="852">
        <v>86.295396859145939</v>
      </c>
      <c r="CU35" s="852">
        <v>86.296847081039857</v>
      </c>
      <c r="CV35" s="852">
        <v>86.25747226285992</v>
      </c>
      <c r="CW35" s="781">
        <v>86.401735347796432</v>
      </c>
      <c r="CX35" s="455">
        <f>+CW35-CR35</f>
        <v>5.3299020435105149E-2</v>
      </c>
      <c r="CY35" s="541">
        <f>(+(CW35/CR35-1))*100</f>
        <v>6.1725518957911341E-2</v>
      </c>
      <c r="CZ35" s="540"/>
      <c r="DA35" s="293"/>
    </row>
    <row r="36" spans="1:10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93"/>
      <c r="CM36" s="793"/>
      <c r="CN36" s="793"/>
      <c r="CO36" s="793"/>
      <c r="CP36" s="841"/>
      <c r="CQ36" s="841"/>
      <c r="CR36" s="841"/>
      <c r="CS36" s="387"/>
      <c r="CT36" s="190"/>
      <c r="CU36" s="190"/>
      <c r="CV36" s="190"/>
      <c r="CW36" s="793"/>
      <c r="CX36" s="636" t="s">
        <v>3</v>
      </c>
      <c r="CY36" s="545"/>
      <c r="CZ36" s="540"/>
      <c r="DA36" s="293"/>
    </row>
    <row r="37" spans="1:106" ht="12.75" customHeight="1" x14ac:dyDescent="0.2">
      <c r="A37" s="227"/>
      <c r="B37" s="9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4">
        <v>2781.8310262390664</v>
      </c>
      <c r="CM37" s="794">
        <v>2701.9375510204072</v>
      </c>
      <c r="CN37" s="794">
        <v>2852.7180320699699</v>
      </c>
      <c r="CO37" s="794">
        <v>2893.2077842565586</v>
      </c>
      <c r="CP37" s="794">
        <v>2870.0800145772587</v>
      </c>
      <c r="CQ37" s="794">
        <v>2813.1631195335267</v>
      </c>
      <c r="CR37" s="794">
        <v>2774.9565451895032</v>
      </c>
      <c r="CS37" s="832">
        <v>2774.9565451895032</v>
      </c>
      <c r="CT37" s="475">
        <v>2774.9565451895032</v>
      </c>
      <c r="CU37" s="475">
        <v>2774.9565451895032</v>
      </c>
      <c r="CV37" s="475">
        <v>2774.9565451895032</v>
      </c>
      <c r="CW37" s="794">
        <v>2774.1133819241977</v>
      </c>
      <c r="CX37" s="383">
        <f>+CW37-CR37</f>
        <v>-0.84316326530552033</v>
      </c>
      <c r="CY37" s="541">
        <f>(+(CW37/CR37-1))*100</f>
        <v>-3.0384737619304492E-2</v>
      </c>
      <c r="CZ37" s="540"/>
      <c r="DA37" s="293"/>
      <c r="DB37" s="299"/>
    </row>
    <row r="38" spans="1:106" x14ac:dyDescent="0.2">
      <c r="A38" s="227"/>
      <c r="B38" s="9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4">
        <v>1503.075341107872</v>
      </c>
      <c r="CM38" s="794">
        <v>1491.258833819242</v>
      </c>
      <c r="CN38" s="794">
        <v>1488.2744460641402</v>
      </c>
      <c r="CO38" s="794">
        <v>1488.2774635568514</v>
      </c>
      <c r="CP38" s="794">
        <v>1487.0657288629739</v>
      </c>
      <c r="CQ38" s="794">
        <v>1481.4833819241985</v>
      </c>
      <c r="CR38" s="794">
        <v>1477.2811807580176</v>
      </c>
      <c r="CS38" s="832">
        <v>1477.2811807580176</v>
      </c>
      <c r="CT38" s="475">
        <v>1477.2811807580176</v>
      </c>
      <c r="CU38" s="475">
        <v>1477.2811807580176</v>
      </c>
      <c r="CV38" s="475">
        <v>1477.2811807580176</v>
      </c>
      <c r="CW38" s="794">
        <v>1477.3063848396503</v>
      </c>
      <c r="CX38" s="383">
        <f>+CW38-CR38</f>
        <v>2.5204081632637099E-2</v>
      </c>
      <c r="CY38" s="541">
        <f>(+(CW38/CR38-1))*100</f>
        <v>1.706112685995187E-3</v>
      </c>
      <c r="CZ38" s="540"/>
      <c r="DA38" s="293"/>
      <c r="DB38" s="299"/>
    </row>
    <row r="39" spans="1:106" ht="12.75" customHeight="1" x14ac:dyDescent="0.2">
      <c r="A39" s="227"/>
      <c r="B39" s="9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4">
        <v>10311.096840000002</v>
      </c>
      <c r="CM39" s="794">
        <v>10230.035600000001</v>
      </c>
      <c r="CN39" s="794">
        <v>10209.562700000002</v>
      </c>
      <c r="CO39" s="794">
        <v>10209.583400000001</v>
      </c>
      <c r="CP39" s="794">
        <v>10201.270900000001</v>
      </c>
      <c r="CQ39" s="794">
        <v>10162.976000000002</v>
      </c>
      <c r="CR39" s="794">
        <v>10134.148900000002</v>
      </c>
      <c r="CS39" s="832">
        <v>10134.148900000002</v>
      </c>
      <c r="CT39" s="475">
        <v>10134.148900000002</v>
      </c>
      <c r="CU39" s="475">
        <v>10134.148900000002</v>
      </c>
      <c r="CV39" s="475">
        <v>10134.148900000002</v>
      </c>
      <c r="CW39" s="794">
        <v>10134.321800000002</v>
      </c>
      <c r="CX39" s="383">
        <f>+CW39-CR39</f>
        <v>0.17289999999957217</v>
      </c>
      <c r="CY39" s="541">
        <f>(+(CW39/CR39-1))*100</f>
        <v>1.706112685995187E-3</v>
      </c>
      <c r="CZ39" s="540"/>
      <c r="DA39" s="293"/>
      <c r="DB39" s="299"/>
    </row>
    <row r="40" spans="1:106" ht="12.75" customHeight="1" x14ac:dyDescent="0.2">
      <c r="A40" s="227"/>
      <c r="B40" s="9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94">
        <v>0</v>
      </c>
      <c r="CR40" s="794">
        <v>0</v>
      </c>
      <c r="CS40" s="832">
        <v>0</v>
      </c>
      <c r="CT40" s="475">
        <v>0</v>
      </c>
      <c r="CU40" s="475">
        <v>0</v>
      </c>
      <c r="CV40" s="475">
        <v>0</v>
      </c>
      <c r="CW40" s="794">
        <v>0</v>
      </c>
      <c r="CX40" s="383">
        <v>0</v>
      </c>
      <c r="CY40" s="541">
        <v>0</v>
      </c>
      <c r="CZ40" s="540"/>
      <c r="DA40" s="293"/>
      <c r="DB40" s="299"/>
    </row>
    <row r="41" spans="1:106" x14ac:dyDescent="0.2">
      <c r="A41" s="227"/>
      <c r="B41" s="9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4">
        <v>1278.7556851311945</v>
      </c>
      <c r="CM41" s="794">
        <v>1210.6787172011652</v>
      </c>
      <c r="CN41" s="794">
        <v>1364.44358600583</v>
      </c>
      <c r="CO41" s="794">
        <v>1404.9303206997074</v>
      </c>
      <c r="CP41" s="794">
        <v>1383.0142857142848</v>
      </c>
      <c r="CQ41" s="794">
        <v>1331.6797376093284</v>
      </c>
      <c r="CR41" s="794">
        <v>1297.6753644314858</v>
      </c>
      <c r="CS41" s="832">
        <v>1297.6753644314858</v>
      </c>
      <c r="CT41" s="475">
        <v>1297.6753644314858</v>
      </c>
      <c r="CU41" s="475">
        <v>1297.6753644314858</v>
      </c>
      <c r="CV41" s="475">
        <v>1297.6753644314858</v>
      </c>
      <c r="CW41" s="794">
        <v>1296.8069970845472</v>
      </c>
      <c r="CX41" s="383">
        <f>+CW41-CR41</f>
        <v>-0.86836734693861217</v>
      </c>
      <c r="CY41" s="541">
        <f>(+(CW41/CR41-1))*100</f>
        <v>-6.6917148212874977E-2</v>
      </c>
      <c r="CZ41" s="540"/>
      <c r="DA41" s="293"/>
      <c r="DB41" s="299"/>
    </row>
    <row r="42" spans="1:106" ht="13.5" x14ac:dyDescent="0.2">
      <c r="A42" s="227"/>
      <c r="B42" s="9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4">
        <v>8772.2639999999938</v>
      </c>
      <c r="CM42" s="794">
        <v>8305.2559999999939</v>
      </c>
      <c r="CN42" s="794">
        <v>9360.0829999999933</v>
      </c>
      <c r="CO42" s="794">
        <v>9637.8219999999928</v>
      </c>
      <c r="CP42" s="794">
        <v>9487.4779999999937</v>
      </c>
      <c r="CQ42" s="794">
        <v>9135.322999999993</v>
      </c>
      <c r="CR42" s="794">
        <v>8902.0529999999926</v>
      </c>
      <c r="CS42" s="832">
        <v>8902.0529999999926</v>
      </c>
      <c r="CT42" s="475">
        <v>8902.0529999999926</v>
      </c>
      <c r="CU42" s="475">
        <v>8902.0529999999926</v>
      </c>
      <c r="CV42" s="475">
        <v>8902.0529999999926</v>
      </c>
      <c r="CW42" s="794">
        <v>8896.0959999999941</v>
      </c>
      <c r="CX42" s="383">
        <f>+CW42-CR42</f>
        <v>-5.9569999999985157</v>
      </c>
      <c r="CY42" s="541">
        <f>(+(CW42/CR42-1))*100</f>
        <v>-6.6917148212874977E-2</v>
      </c>
      <c r="CZ42" s="540"/>
      <c r="DA42" s="293"/>
      <c r="DB42" s="299"/>
    </row>
    <row r="43" spans="1:106" ht="12.75" customHeight="1" x14ac:dyDescent="0.2">
      <c r="A43" s="227"/>
      <c r="B43" s="90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4">
        <v>1501.7879999999996</v>
      </c>
      <c r="CM43" s="794">
        <v>1497.4209999999998</v>
      </c>
      <c r="CN43" s="794">
        <v>1484.0839999999996</v>
      </c>
      <c r="CO43" s="794">
        <v>1471.8229999999996</v>
      </c>
      <c r="CP43" s="794">
        <v>1466.4789999999998</v>
      </c>
      <c r="CQ43" s="794">
        <v>1464.3239999999998</v>
      </c>
      <c r="CR43" s="794">
        <v>1461.4039999999998</v>
      </c>
      <c r="CS43" s="832">
        <v>1461.4039999999998</v>
      </c>
      <c r="CT43" s="475">
        <v>1461.4039999999998</v>
      </c>
      <c r="CU43" s="475">
        <v>1461.4039999999998</v>
      </c>
      <c r="CV43" s="475">
        <v>1461.4039999999998</v>
      </c>
      <c r="CW43" s="794">
        <v>1460.4469999999997</v>
      </c>
      <c r="CX43" s="383">
        <f>+CW43-CR43</f>
        <v>-0.95700000000010732</v>
      </c>
      <c r="CY43" s="541">
        <f>(+(CW43/CR43-1))*100</f>
        <v>-6.5484971985851903E-2</v>
      </c>
      <c r="CZ43" s="540"/>
      <c r="DA43" s="293"/>
      <c r="DB43" s="299"/>
    </row>
    <row r="44" spans="1:106" x14ac:dyDescent="0.2">
      <c r="A44" s="227"/>
      <c r="B44" s="9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94">
        <v>0</v>
      </c>
      <c r="CR44" s="794">
        <v>0</v>
      </c>
      <c r="CS44" s="832">
        <v>0</v>
      </c>
      <c r="CT44" s="475">
        <v>0</v>
      </c>
      <c r="CU44" s="475">
        <v>0</v>
      </c>
      <c r="CV44" s="475">
        <v>0</v>
      </c>
      <c r="CW44" s="794">
        <v>0</v>
      </c>
      <c r="CX44" s="383">
        <v>0</v>
      </c>
      <c r="CY44" s="541">
        <v>0</v>
      </c>
      <c r="CZ44" s="540"/>
      <c r="DA44" s="293"/>
    </row>
    <row r="45" spans="1:106" x14ac:dyDescent="0.2">
      <c r="A45" s="227"/>
      <c r="B45" s="900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2">
        <f t="shared" ref="AQ45:BA45" si="12">+AQ46+AQ49</f>
        <v>0</v>
      </c>
      <c r="AR45" s="332">
        <f t="shared" si="12"/>
        <v>0</v>
      </c>
      <c r="AS45" s="332">
        <f t="shared" si="12"/>
        <v>0</v>
      </c>
      <c r="AT45" s="196">
        <f t="shared" si="12"/>
        <v>0.40466472303207002</v>
      </c>
      <c r="AU45" s="332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0">
        <f t="shared" si="14"/>
        <v>42.889775510204082</v>
      </c>
      <c r="BM45" s="460">
        <f t="shared" si="14"/>
        <v>0.2</v>
      </c>
      <c r="BN45" s="332">
        <f t="shared" si="14"/>
        <v>0.55000000000000004</v>
      </c>
      <c r="BO45" s="332">
        <f t="shared" si="14"/>
        <v>0.6</v>
      </c>
      <c r="BP45" s="332">
        <f t="shared" si="14"/>
        <v>23.377157208454815</v>
      </c>
      <c r="BQ45" s="332">
        <f t="shared" si="14"/>
        <v>118.84701221574343</v>
      </c>
      <c r="BR45" s="367">
        <f t="shared" si="14"/>
        <v>167.33179602623909</v>
      </c>
      <c r="BS45" s="474">
        <f t="shared" ref="BS45:CK45" si="15">+BS46+BS49</f>
        <v>120.92988466034986</v>
      </c>
      <c r="BT45" s="367">
        <f t="shared" si="15"/>
        <v>209.33883865597659</v>
      </c>
      <c r="BU45" s="508">
        <f t="shared" si="15"/>
        <v>87.879145138483906</v>
      </c>
      <c r="BV45" s="508">
        <f t="shared" si="15"/>
        <v>0.49577259475218655</v>
      </c>
      <c r="BW45" s="508">
        <f t="shared" si="15"/>
        <v>67.394652016034996</v>
      </c>
      <c r="BX45" s="508">
        <f t="shared" si="15"/>
        <v>0.24577259475218657</v>
      </c>
      <c r="BY45" s="367">
        <f t="shared" si="15"/>
        <v>14.107194333819198</v>
      </c>
      <c r="BZ45" s="508">
        <f t="shared" si="15"/>
        <v>0.45</v>
      </c>
      <c r="CA45" s="508">
        <f t="shared" si="15"/>
        <v>0.3</v>
      </c>
      <c r="CB45" s="367">
        <f t="shared" si="15"/>
        <v>0.40408163265306118</v>
      </c>
      <c r="CC45" s="508">
        <f t="shared" si="15"/>
        <v>72.245680758017485</v>
      </c>
      <c r="CD45" s="367">
        <f t="shared" si="15"/>
        <v>0.6</v>
      </c>
      <c r="CE45" s="367">
        <f t="shared" si="15"/>
        <v>0.55000000000000004</v>
      </c>
      <c r="CF45" s="367">
        <f t="shared" si="15"/>
        <v>0.4</v>
      </c>
      <c r="CG45" s="367">
        <f t="shared" si="15"/>
        <v>0.35</v>
      </c>
      <c r="CH45" s="367">
        <f t="shared" si="15"/>
        <v>0.71</v>
      </c>
      <c r="CI45" s="367">
        <f t="shared" si="15"/>
        <v>0.6426822157434402</v>
      </c>
      <c r="CJ45" s="367">
        <f t="shared" si="15"/>
        <v>0.62830903790087456</v>
      </c>
      <c r="CK45" s="367">
        <f t="shared" si="15"/>
        <v>0.65</v>
      </c>
      <c r="CL45" s="795">
        <f t="shared" ref="CL45:CM45" si="16">+CL46+CL49</f>
        <v>0.38749271137026237</v>
      </c>
      <c r="CM45" s="795">
        <f t="shared" si="16"/>
        <v>16.167346938775509</v>
      </c>
      <c r="CN45" s="795">
        <v>16.273007234693875</v>
      </c>
      <c r="CO45" s="795">
        <v>0</v>
      </c>
      <c r="CP45" s="795">
        <v>4.3731778425655975E-2</v>
      </c>
      <c r="CQ45" s="795">
        <v>0.12830903790087464</v>
      </c>
      <c r="CR45" s="795">
        <v>0.46644314868804665</v>
      </c>
      <c r="CS45" s="853">
        <f t="shared" ref="CS45:CT45" si="17">+CS46+CS49</f>
        <v>0.46644314868804665</v>
      </c>
      <c r="CT45" s="854">
        <f t="shared" si="17"/>
        <v>0.26644314868804664</v>
      </c>
      <c r="CU45" s="854">
        <f>+CU46+CU49</f>
        <v>0.15</v>
      </c>
      <c r="CV45" s="854">
        <f>+CV46+CV49</f>
        <v>0.18915451895043733</v>
      </c>
      <c r="CW45" s="795">
        <f>+CW46+CW49</f>
        <v>17.827638483965014</v>
      </c>
      <c r="CX45" s="383">
        <f t="shared" ref="CX45:CX51" si="18">+CW45-CR45</f>
        <v>17.361195335276967</v>
      </c>
      <c r="CY45" s="541">
        <f>(+(CW45/CR45-1))*100</f>
        <v>3722.0388774298394</v>
      </c>
      <c r="CZ45" s="540"/>
      <c r="DA45" s="293"/>
    </row>
    <row r="46" spans="1:106" x14ac:dyDescent="0.2">
      <c r="A46" s="227"/>
      <c r="B46" s="900"/>
      <c r="C46" s="17"/>
      <c r="D46" s="22" t="s">
        <v>22</v>
      </c>
      <c r="E46" s="124">
        <f t="shared" ref="E46:AL46" si="19">+E47/E$84+E48</f>
        <v>0</v>
      </c>
      <c r="F46" s="124">
        <f t="shared" si="19"/>
        <v>0</v>
      </c>
      <c r="G46" s="124">
        <f t="shared" si="19"/>
        <v>0.78</v>
      </c>
      <c r="H46" s="124">
        <f t="shared" si="19"/>
        <v>0</v>
      </c>
      <c r="I46" s="124">
        <f t="shared" si="19"/>
        <v>0</v>
      </c>
      <c r="J46" s="124">
        <f t="shared" si="19"/>
        <v>5.7388809182209476E-2</v>
      </c>
      <c r="K46" s="124">
        <f t="shared" si="19"/>
        <v>0</v>
      </c>
      <c r="L46" s="124">
        <f t="shared" si="19"/>
        <v>0</v>
      </c>
      <c r="M46" s="123">
        <f t="shared" si="19"/>
        <v>0.03</v>
      </c>
      <c r="N46" s="124">
        <f t="shared" si="19"/>
        <v>0.02</v>
      </c>
      <c r="O46" s="124">
        <f t="shared" si="19"/>
        <v>0.02</v>
      </c>
      <c r="P46" s="180">
        <f t="shared" si="19"/>
        <v>0</v>
      </c>
      <c r="Q46" s="124">
        <f t="shared" si="19"/>
        <v>0</v>
      </c>
      <c r="R46" s="124">
        <f t="shared" si="19"/>
        <v>0</v>
      </c>
      <c r="S46" s="196">
        <f t="shared" si="19"/>
        <v>0</v>
      </c>
      <c r="T46" s="196">
        <f t="shared" si="19"/>
        <v>0</v>
      </c>
      <c r="U46" s="196">
        <f t="shared" si="19"/>
        <v>0</v>
      </c>
      <c r="V46" s="196">
        <f t="shared" si="19"/>
        <v>0</v>
      </c>
      <c r="W46" s="196">
        <f t="shared" si="19"/>
        <v>0</v>
      </c>
      <c r="X46" s="196">
        <f t="shared" si="19"/>
        <v>0</v>
      </c>
      <c r="Y46" s="196">
        <f t="shared" si="19"/>
        <v>0</v>
      </c>
      <c r="Z46" s="196">
        <f t="shared" si="19"/>
        <v>0</v>
      </c>
      <c r="AA46" s="196">
        <f t="shared" si="19"/>
        <v>0</v>
      </c>
      <c r="AB46" s="196">
        <f t="shared" si="19"/>
        <v>9.5504655172413792E-3</v>
      </c>
      <c r="AC46" s="196">
        <f t="shared" si="19"/>
        <v>15.950432276657061</v>
      </c>
      <c r="AD46" s="196">
        <f t="shared" si="19"/>
        <v>0</v>
      </c>
      <c r="AE46" s="196">
        <f t="shared" si="19"/>
        <v>0</v>
      </c>
      <c r="AF46" s="196">
        <f t="shared" si="19"/>
        <v>0</v>
      </c>
      <c r="AG46" s="196">
        <f t="shared" si="19"/>
        <v>0</v>
      </c>
      <c r="AH46" s="196">
        <f t="shared" si="19"/>
        <v>4.3541364296081275E-3</v>
      </c>
      <c r="AI46" s="196">
        <f t="shared" si="19"/>
        <v>0</v>
      </c>
      <c r="AJ46" s="196">
        <f t="shared" si="19"/>
        <v>7.2765647743813684</v>
      </c>
      <c r="AK46" s="196">
        <f t="shared" si="19"/>
        <v>0</v>
      </c>
      <c r="AL46" s="196">
        <f t="shared" si="19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20">+AR47/AR$84+AR48</f>
        <v>0</v>
      </c>
      <c r="AS46" s="196">
        <f t="shared" si="20"/>
        <v>0</v>
      </c>
      <c r="AT46" s="196">
        <f t="shared" si="20"/>
        <v>0.40466472303207002</v>
      </c>
      <c r="AU46" s="196">
        <f t="shared" si="20"/>
        <v>1.2771137026239066E-3</v>
      </c>
      <c r="AV46" s="373">
        <f t="shared" si="20"/>
        <v>1.2771137026239066E-3</v>
      </c>
      <c r="AW46" s="196">
        <f t="shared" si="20"/>
        <v>0.15</v>
      </c>
      <c r="AX46" s="196">
        <f t="shared" si="20"/>
        <v>0</v>
      </c>
      <c r="AY46" s="196">
        <f t="shared" si="20"/>
        <v>0</v>
      </c>
      <c r="AZ46" s="196">
        <f t="shared" si="20"/>
        <v>0</v>
      </c>
      <c r="BA46" s="196">
        <f t="shared" si="20"/>
        <v>0.5</v>
      </c>
      <c r="BB46" s="196">
        <f t="shared" si="20"/>
        <v>0.9</v>
      </c>
      <c r="BC46" s="196">
        <f t="shared" si="20"/>
        <v>0.9</v>
      </c>
      <c r="BD46" s="196">
        <f t="shared" si="20"/>
        <v>1.1000000000000001</v>
      </c>
      <c r="BE46" s="196">
        <f t="shared" si="20"/>
        <v>0.35</v>
      </c>
      <c r="BF46" s="196">
        <f t="shared" si="20"/>
        <v>0.2</v>
      </c>
      <c r="BG46" s="196">
        <f t="shared" si="20"/>
        <v>8.7463556851311949E-2</v>
      </c>
      <c r="BH46" s="196">
        <f t="shared" si="20"/>
        <v>0.13119533527696792</v>
      </c>
      <c r="BI46" s="196">
        <f t="shared" si="20"/>
        <v>0.64577259475218662</v>
      </c>
      <c r="BJ46" s="196">
        <f t="shared" si="20"/>
        <v>0.35</v>
      </c>
      <c r="BK46" s="196">
        <f t="shared" si="20"/>
        <v>0</v>
      </c>
      <c r="BL46" s="460">
        <f t="shared" si="20"/>
        <v>0.2</v>
      </c>
      <c r="BM46" s="460">
        <f t="shared" si="20"/>
        <v>0.2</v>
      </c>
      <c r="BN46" s="332">
        <f t="shared" si="20"/>
        <v>0.55000000000000004</v>
      </c>
      <c r="BO46" s="332">
        <f t="shared" si="20"/>
        <v>0.6</v>
      </c>
      <c r="BP46" s="332">
        <f t="shared" si="20"/>
        <v>1.1000000000000001</v>
      </c>
      <c r="BQ46" s="332">
        <f t="shared" si="20"/>
        <v>0.7</v>
      </c>
      <c r="BR46" s="367">
        <f t="shared" si="20"/>
        <v>0.47288629737609333</v>
      </c>
      <c r="BS46" s="474">
        <f t="shared" si="20"/>
        <v>0.25</v>
      </c>
      <c r="BT46" s="367">
        <f t="shared" si="20"/>
        <v>0</v>
      </c>
      <c r="BU46" s="508">
        <f t="shared" si="20"/>
        <v>5.0736151603498545</v>
      </c>
      <c r="BV46" s="508">
        <f t="shared" si="20"/>
        <v>0.49577259475218655</v>
      </c>
      <c r="BW46" s="508">
        <f t="shared" ref="BW46:CK46" si="21">+BW47/BW$84+BW48</f>
        <v>0.35830903790087465</v>
      </c>
      <c r="BX46" s="508">
        <f t="shared" si="21"/>
        <v>0.24577259475218657</v>
      </c>
      <c r="BY46" s="367">
        <f t="shared" si="21"/>
        <v>5.0606413994169088</v>
      </c>
      <c r="BZ46" s="508">
        <f t="shared" si="21"/>
        <v>0.45</v>
      </c>
      <c r="CA46" s="508">
        <f t="shared" si="21"/>
        <v>0.3</v>
      </c>
      <c r="CB46" s="367">
        <f t="shared" si="21"/>
        <v>0.40408163265306118</v>
      </c>
      <c r="CC46" s="508">
        <f t="shared" si="21"/>
        <v>0.7</v>
      </c>
      <c r="CD46" s="367">
        <f t="shared" si="21"/>
        <v>0.6</v>
      </c>
      <c r="CE46" s="367">
        <f t="shared" si="21"/>
        <v>0.55000000000000004</v>
      </c>
      <c r="CF46" s="367">
        <f t="shared" si="21"/>
        <v>0.4</v>
      </c>
      <c r="CG46" s="367">
        <f t="shared" si="21"/>
        <v>0.35</v>
      </c>
      <c r="CH46" s="367">
        <f t="shared" si="21"/>
        <v>0.71</v>
      </c>
      <c r="CI46" s="367">
        <f t="shared" si="21"/>
        <v>0.6426822157434402</v>
      </c>
      <c r="CJ46" s="367">
        <f t="shared" si="21"/>
        <v>0.62830903790087456</v>
      </c>
      <c r="CK46" s="367">
        <f t="shared" si="21"/>
        <v>0.65</v>
      </c>
      <c r="CL46" s="795">
        <f t="shared" ref="CL46:CM46" si="22">+CL47/CL$84+CL48</f>
        <v>0.38749271137026237</v>
      </c>
      <c r="CM46" s="795">
        <f t="shared" si="22"/>
        <v>16.167346938775509</v>
      </c>
      <c r="CN46" s="795">
        <v>16.273007234693875</v>
      </c>
      <c r="CO46" s="795">
        <v>0</v>
      </c>
      <c r="CP46" s="795">
        <v>4.3731778425655975E-2</v>
      </c>
      <c r="CQ46" s="795">
        <v>0.12830903790087464</v>
      </c>
      <c r="CR46" s="854">
        <v>0.46644314868804665</v>
      </c>
      <c r="CS46" s="853">
        <f t="shared" ref="CS46:CT46" si="23">+CS47/CS$84+CS48</f>
        <v>0.46644314868804665</v>
      </c>
      <c r="CT46" s="854">
        <f t="shared" si="23"/>
        <v>0.26644314868804664</v>
      </c>
      <c r="CU46" s="854">
        <f>+CU47/CU$84+CU48</f>
        <v>0.15</v>
      </c>
      <c r="CV46" s="854">
        <f>+CV47/CV$84+CV48</f>
        <v>0.18915451895043733</v>
      </c>
      <c r="CW46" s="795">
        <f>+CW47/CW$84+CW48</f>
        <v>17.827638483965014</v>
      </c>
      <c r="CX46" s="383">
        <f t="shared" si="18"/>
        <v>17.361195335276967</v>
      </c>
      <c r="CY46" s="541">
        <f>(+(CW46/CR46-1))*100</f>
        <v>3722.0388774298394</v>
      </c>
      <c r="CZ46" s="540"/>
      <c r="DA46" s="293"/>
    </row>
    <row r="47" spans="1:106" ht="12.75" customHeight="1" outlineLevel="1" x14ac:dyDescent="0.2">
      <c r="A47" s="227"/>
      <c r="B47" s="9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5">
        <v>0.12</v>
      </c>
      <c r="CM47" s="795">
        <v>109.879</v>
      </c>
      <c r="CN47" s="795">
        <v>111.63282962999999</v>
      </c>
      <c r="CO47" s="795">
        <v>0</v>
      </c>
      <c r="CP47" s="795">
        <v>0.3</v>
      </c>
      <c r="CQ47" s="795">
        <v>0.4</v>
      </c>
      <c r="CR47" s="854">
        <v>0.25</v>
      </c>
      <c r="CS47" s="853">
        <v>0.25</v>
      </c>
      <c r="CT47" s="854">
        <v>0.25</v>
      </c>
      <c r="CU47" s="854">
        <v>0</v>
      </c>
      <c r="CV47" s="854">
        <v>0.2</v>
      </c>
      <c r="CW47" s="795">
        <v>121.2</v>
      </c>
      <c r="CX47" s="383">
        <f t="shared" si="18"/>
        <v>120.95</v>
      </c>
      <c r="CY47" s="542"/>
      <c r="CZ47" s="540"/>
      <c r="DA47" s="293"/>
    </row>
    <row r="48" spans="1:106" ht="12.75" customHeight="1" outlineLevel="1" x14ac:dyDescent="0.2">
      <c r="A48" s="227"/>
      <c r="B48" s="9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5">
        <v>0.37</v>
      </c>
      <c r="CM48" s="795">
        <v>0.15</v>
      </c>
      <c r="CN48" s="795">
        <v>0</v>
      </c>
      <c r="CO48" s="795">
        <v>0</v>
      </c>
      <c r="CP48" s="795">
        <v>0</v>
      </c>
      <c r="CQ48" s="795">
        <v>7.0000000000000007E-2</v>
      </c>
      <c r="CR48" s="854">
        <v>0.43</v>
      </c>
      <c r="CS48" s="853">
        <v>0.43</v>
      </c>
      <c r="CT48" s="854">
        <v>0.23</v>
      </c>
      <c r="CU48" s="854">
        <v>0.15</v>
      </c>
      <c r="CV48" s="854">
        <v>0.16</v>
      </c>
      <c r="CW48" s="795">
        <v>0.16</v>
      </c>
      <c r="CX48" s="383">
        <f t="shared" si="18"/>
        <v>-0.27</v>
      </c>
      <c r="CY48" s="541">
        <f>(+(CW48/CR48-1))*100</f>
        <v>-62.790697674418603</v>
      </c>
      <c r="CZ48" s="540"/>
      <c r="DA48" s="293"/>
    </row>
    <row r="49" spans="1:106" x14ac:dyDescent="0.2">
      <c r="A49" s="227"/>
      <c r="B49" s="900"/>
      <c r="C49" s="17"/>
      <c r="D49" s="22" t="s">
        <v>37</v>
      </c>
      <c r="E49" s="124">
        <f t="shared" ref="E49:AI49" si="24">+E50/E$84+E51</f>
        <v>3.5868005738880919</v>
      </c>
      <c r="F49" s="124">
        <f t="shared" si="24"/>
        <v>0</v>
      </c>
      <c r="G49" s="124">
        <f t="shared" si="24"/>
        <v>3.5494978479196555</v>
      </c>
      <c r="H49" s="124">
        <f t="shared" si="24"/>
        <v>0</v>
      </c>
      <c r="I49" s="124">
        <f t="shared" si="24"/>
        <v>0</v>
      </c>
      <c r="J49" s="124">
        <f t="shared" si="24"/>
        <v>0</v>
      </c>
      <c r="K49" s="124">
        <f t="shared" si="24"/>
        <v>0</v>
      </c>
      <c r="L49" s="124">
        <f t="shared" si="24"/>
        <v>0</v>
      </c>
      <c r="M49" s="123">
        <f t="shared" si="24"/>
        <v>0</v>
      </c>
      <c r="N49" s="124">
        <f t="shared" si="24"/>
        <v>0</v>
      </c>
      <c r="O49" s="124">
        <f t="shared" si="24"/>
        <v>0</v>
      </c>
      <c r="P49" s="180">
        <f t="shared" si="24"/>
        <v>0</v>
      </c>
      <c r="Q49" s="124">
        <f t="shared" si="24"/>
        <v>0</v>
      </c>
      <c r="R49" s="124">
        <f t="shared" si="24"/>
        <v>0</v>
      </c>
      <c r="S49" s="196">
        <f t="shared" si="24"/>
        <v>0</v>
      </c>
      <c r="T49" s="196">
        <f t="shared" si="24"/>
        <v>0</v>
      </c>
      <c r="U49" s="196">
        <f t="shared" si="24"/>
        <v>0</v>
      </c>
      <c r="V49" s="196">
        <f t="shared" si="24"/>
        <v>0</v>
      </c>
      <c r="W49" s="196">
        <f t="shared" si="24"/>
        <v>0</v>
      </c>
      <c r="X49" s="196">
        <f t="shared" si="24"/>
        <v>0</v>
      </c>
      <c r="Y49" s="196">
        <f t="shared" si="24"/>
        <v>0</v>
      </c>
      <c r="Z49" s="196">
        <f t="shared" si="24"/>
        <v>0</v>
      </c>
      <c r="AA49" s="196">
        <f t="shared" si="24"/>
        <v>0</v>
      </c>
      <c r="AB49" s="196">
        <f t="shared" si="24"/>
        <v>0</v>
      </c>
      <c r="AC49" s="196">
        <f t="shared" si="24"/>
        <v>0</v>
      </c>
      <c r="AD49" s="196">
        <f t="shared" si="24"/>
        <v>0</v>
      </c>
      <c r="AE49" s="196">
        <f t="shared" si="24"/>
        <v>0</v>
      </c>
      <c r="AF49" s="196">
        <f t="shared" si="24"/>
        <v>0</v>
      </c>
      <c r="AG49" s="196">
        <f t="shared" si="24"/>
        <v>3.6269956458635702</v>
      </c>
      <c r="AH49" s="196">
        <f t="shared" si="24"/>
        <v>18.13933236574746</v>
      </c>
      <c r="AI49" s="196">
        <f t="shared" si="24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5">+AY50/AY$84+AY51</f>
        <v>0</v>
      </c>
      <c r="AZ49" s="196">
        <f t="shared" si="25"/>
        <v>0</v>
      </c>
      <c r="BA49" s="196">
        <f t="shared" si="25"/>
        <v>0</v>
      </c>
      <c r="BB49" s="196">
        <f t="shared" si="25"/>
        <v>0</v>
      </c>
      <c r="BC49" s="196">
        <f t="shared" si="25"/>
        <v>0</v>
      </c>
      <c r="BD49" s="196">
        <f t="shared" si="25"/>
        <v>0</v>
      </c>
      <c r="BE49" s="196">
        <f t="shared" si="25"/>
        <v>0</v>
      </c>
      <c r="BF49" s="196">
        <f t="shared" si="25"/>
        <v>0</v>
      </c>
      <c r="BG49" s="196">
        <f t="shared" si="25"/>
        <v>0</v>
      </c>
      <c r="BH49" s="196">
        <f t="shared" si="25"/>
        <v>0</v>
      </c>
      <c r="BI49" s="196">
        <f t="shared" si="25"/>
        <v>0</v>
      </c>
      <c r="BJ49" s="196">
        <f t="shared" si="25"/>
        <v>0</v>
      </c>
      <c r="BK49" s="196">
        <f t="shared" si="25"/>
        <v>0</v>
      </c>
      <c r="BL49" s="460">
        <f t="shared" si="25"/>
        <v>42.689775510204079</v>
      </c>
      <c r="BM49" s="196">
        <f t="shared" si="25"/>
        <v>0</v>
      </c>
      <c r="BN49" s="332">
        <f t="shared" si="25"/>
        <v>0</v>
      </c>
      <c r="BO49" s="332">
        <f t="shared" si="25"/>
        <v>0</v>
      </c>
      <c r="BP49" s="332">
        <f t="shared" si="25"/>
        <v>22.277157208454813</v>
      </c>
      <c r="BQ49" s="332">
        <f t="shared" si="25"/>
        <v>118.14701221574343</v>
      </c>
      <c r="BR49" s="367">
        <f t="shared" si="25"/>
        <v>166.85890972886298</v>
      </c>
      <c r="BS49" s="474">
        <f t="shared" si="25"/>
        <v>120.67988466034986</v>
      </c>
      <c r="BT49" s="367">
        <f t="shared" si="25"/>
        <v>209.33883865597659</v>
      </c>
      <c r="BU49" s="508">
        <f t="shared" si="25"/>
        <v>82.805529978134047</v>
      </c>
      <c r="BV49" s="508">
        <f t="shared" si="25"/>
        <v>0</v>
      </c>
      <c r="BW49" s="508">
        <f t="shared" ref="BW49:CK49" si="26">+BW50/BW$84+BW51</f>
        <v>67.036342978134115</v>
      </c>
      <c r="BX49" s="508">
        <f t="shared" si="26"/>
        <v>0</v>
      </c>
      <c r="BY49" s="367">
        <f t="shared" si="26"/>
        <v>9.046552934402289</v>
      </c>
      <c r="BZ49" s="508">
        <f t="shared" si="26"/>
        <v>0</v>
      </c>
      <c r="CA49" s="508">
        <f t="shared" si="26"/>
        <v>0</v>
      </c>
      <c r="CB49" s="367">
        <f t="shared" si="26"/>
        <v>0</v>
      </c>
      <c r="CC49" s="508">
        <f t="shared" si="26"/>
        <v>71.545680758017483</v>
      </c>
      <c r="CD49" s="367">
        <f t="shared" si="26"/>
        <v>0</v>
      </c>
      <c r="CE49" s="367">
        <f t="shared" si="26"/>
        <v>0</v>
      </c>
      <c r="CF49" s="367">
        <f t="shared" si="26"/>
        <v>0</v>
      </c>
      <c r="CG49" s="367">
        <f t="shared" si="26"/>
        <v>0</v>
      </c>
      <c r="CH49" s="367">
        <f t="shared" si="26"/>
        <v>0</v>
      </c>
      <c r="CI49" s="367">
        <f t="shared" si="26"/>
        <v>0</v>
      </c>
      <c r="CJ49" s="367">
        <f t="shared" si="26"/>
        <v>0</v>
      </c>
      <c r="CK49" s="367">
        <f t="shared" si="26"/>
        <v>0</v>
      </c>
      <c r="CL49" s="795">
        <f t="shared" ref="CL49:CM49" si="27">+CL50/CL$84+CL51</f>
        <v>0</v>
      </c>
      <c r="CM49" s="795">
        <f t="shared" si="27"/>
        <v>0</v>
      </c>
      <c r="CN49" s="795">
        <v>0</v>
      </c>
      <c r="CO49" s="795">
        <v>0</v>
      </c>
      <c r="CP49" s="795">
        <v>0</v>
      </c>
      <c r="CQ49" s="795">
        <v>0</v>
      </c>
      <c r="CR49" s="854">
        <v>0</v>
      </c>
      <c r="CS49" s="853">
        <f t="shared" ref="CS49:CT49" si="28">+CS50/CS$84+CS51</f>
        <v>0</v>
      </c>
      <c r="CT49" s="854">
        <f t="shared" si="28"/>
        <v>0</v>
      </c>
      <c r="CU49" s="854">
        <f>+CU50/CU$84+CU51</f>
        <v>0</v>
      </c>
      <c r="CV49" s="854">
        <f>+CV50/CV$84+CV51</f>
        <v>0</v>
      </c>
      <c r="CW49" s="795">
        <f>+CW50/CW$84+CW51</f>
        <v>0</v>
      </c>
      <c r="CX49" s="383">
        <f t="shared" si="18"/>
        <v>0</v>
      </c>
      <c r="CY49" s="542" t="e">
        <f>(+(CW49/CR49-1))*100</f>
        <v>#DIV/0!</v>
      </c>
      <c r="CZ49" s="540"/>
      <c r="DA49" s="293"/>
    </row>
    <row r="50" spans="1:106" ht="12.75" customHeight="1" outlineLevel="1" x14ac:dyDescent="0.2">
      <c r="A50" s="227"/>
      <c r="B50" s="9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95">
        <v>0</v>
      </c>
      <c r="CR50" s="854">
        <v>0</v>
      </c>
      <c r="CS50" s="853">
        <v>0</v>
      </c>
      <c r="CT50" s="854">
        <v>0</v>
      </c>
      <c r="CU50" s="854">
        <v>0</v>
      </c>
      <c r="CV50" s="854">
        <v>0</v>
      </c>
      <c r="CW50" s="795">
        <v>0</v>
      </c>
      <c r="CX50" s="383">
        <f t="shared" si="18"/>
        <v>0</v>
      </c>
      <c r="CY50" s="542" t="e">
        <f>(+(CW50/CR50-1))*100</f>
        <v>#DIV/0!</v>
      </c>
      <c r="CZ50" s="540"/>
      <c r="DA50" s="293"/>
    </row>
    <row r="51" spans="1:106" ht="12.75" customHeight="1" outlineLevel="1" x14ac:dyDescent="0.2">
      <c r="A51" s="227"/>
      <c r="B51" s="9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95">
        <v>0</v>
      </c>
      <c r="CR51" s="854">
        <v>0</v>
      </c>
      <c r="CS51" s="853">
        <v>0</v>
      </c>
      <c r="CT51" s="854">
        <v>0</v>
      </c>
      <c r="CU51" s="854">
        <v>0</v>
      </c>
      <c r="CV51" s="854">
        <v>0</v>
      </c>
      <c r="CW51" s="795">
        <v>0</v>
      </c>
      <c r="CX51" s="383">
        <f t="shared" si="18"/>
        <v>0</v>
      </c>
      <c r="CY51" s="542" t="e">
        <f>(+(CW51/CR51-1))*100</f>
        <v>#DIV/0!</v>
      </c>
      <c r="CZ51" s="540"/>
      <c r="DA51" s="293"/>
    </row>
    <row r="52" spans="1:10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4"/>
      <c r="CM52" s="804"/>
      <c r="CN52" s="804"/>
      <c r="CO52" s="804"/>
      <c r="CP52" s="842"/>
      <c r="CQ52" s="842"/>
      <c r="CR52" s="876"/>
      <c r="CS52" s="392"/>
      <c r="CT52" s="191"/>
      <c r="CU52" s="191"/>
      <c r="CV52" s="191"/>
      <c r="CW52" s="804"/>
      <c r="CX52" s="636"/>
      <c r="CY52" s="545"/>
      <c r="CZ52" s="540"/>
      <c r="DA52" s="293"/>
    </row>
    <row r="53" spans="1:106" ht="14.25" x14ac:dyDescent="0.2">
      <c r="A53" s="227"/>
      <c r="B53" s="11"/>
      <c r="C53" s="26"/>
      <c r="D53" s="507" t="s">
        <v>211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4">
        <v>22417.362263173472</v>
      </c>
      <c r="CM53" s="794">
        <v>22392.224273766762</v>
      </c>
      <c r="CN53" s="794">
        <v>22487.287757099122</v>
      </c>
      <c r="CO53" s="794">
        <v>22673.796653506262</v>
      </c>
      <c r="CP53" s="794">
        <v>22553.76040515057</v>
      </c>
      <c r="CQ53" s="794">
        <v>22466.196488093719</v>
      </c>
      <c r="CR53" s="475">
        <v>22328.8776379013</v>
      </c>
      <c r="CS53" s="832">
        <v>22315.698258659311</v>
      </c>
      <c r="CT53" s="475">
        <v>22308.194058520839</v>
      </c>
      <c r="CU53" s="475">
        <v>22350.835833379439</v>
      </c>
      <c r="CV53" s="475">
        <v>22293.837576383801</v>
      </c>
      <c r="CW53" s="794">
        <v>22627.678599506256</v>
      </c>
      <c r="CX53" s="383">
        <f>+CW53-CR53</f>
        <v>298.80096160495668</v>
      </c>
      <c r="CY53" s="541">
        <f>(+(CW53/CR53-1))*100</f>
        <v>1.3381817324206624</v>
      </c>
      <c r="CZ53" s="540"/>
      <c r="DA53" s="293"/>
    </row>
    <row r="54" spans="1:106" ht="13.5" x14ac:dyDescent="0.2">
      <c r="A54" s="227"/>
      <c r="B54" s="11"/>
      <c r="C54" s="26"/>
      <c r="D54" s="502" t="s">
        <v>215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781">
        <v>83.588133324526694</v>
      </c>
      <c r="CM54" s="781">
        <v>83.662312306638086</v>
      </c>
      <c r="CN54" s="781">
        <v>83.306428968755412</v>
      </c>
      <c r="CO54" s="781">
        <v>83.420640843701008</v>
      </c>
      <c r="CP54" s="781">
        <v>83.771757072650558</v>
      </c>
      <c r="CQ54" s="781">
        <v>83.907870225727237</v>
      </c>
      <c r="CR54" s="852">
        <v>83.557117200928374</v>
      </c>
      <c r="CS54" s="851">
        <v>83.570099278144824</v>
      </c>
      <c r="CT54" s="852">
        <v>83.497270954507712</v>
      </c>
      <c r="CU54" s="852">
        <v>83.557255584423899</v>
      </c>
      <c r="CV54" s="852">
        <v>83.600721195283683</v>
      </c>
      <c r="CW54" s="781">
        <v>83.814444171234783</v>
      </c>
      <c r="CX54" s="383">
        <v>0.83814444171234781</v>
      </c>
      <c r="CY54" s="541"/>
      <c r="CZ54" s="540"/>
      <c r="DA54" s="734" t="s">
        <v>214</v>
      </c>
    </row>
    <row r="55" spans="1:106" ht="12.75" customHeight="1" x14ac:dyDescent="0.2">
      <c r="A55" s="227"/>
      <c r="B55" s="899" t="s">
        <v>3</v>
      </c>
      <c r="C55" s="18"/>
      <c r="D55" s="22" t="s">
        <v>197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4">
        <v>20997.725055360057</v>
      </c>
      <c r="CM55" s="794">
        <v>21122.079939620991</v>
      </c>
      <c r="CN55" s="794">
        <v>21259.087559482508</v>
      </c>
      <c r="CO55" s="794">
        <v>21407.382799074774</v>
      </c>
      <c r="CP55" s="794">
        <v>21288.118233532499</v>
      </c>
      <c r="CQ55" s="794">
        <v>21240.874340047074</v>
      </c>
      <c r="CR55" s="475">
        <v>21103.979992066023</v>
      </c>
      <c r="CS55" s="832">
        <v>21090.219797653484</v>
      </c>
      <c r="CT55" s="475">
        <v>21082.711934149112</v>
      </c>
      <c r="CU55" s="475">
        <v>21124.948442143286</v>
      </c>
      <c r="CV55" s="475">
        <v>21067.724655892558</v>
      </c>
      <c r="CW55" s="794">
        <v>21402.919304278854</v>
      </c>
      <c r="CX55" s="383">
        <f>+CW55-CR55</f>
        <v>298.93931221283128</v>
      </c>
      <c r="CY55" s="541">
        <f>(+(CW55/CR55-1))*100</f>
        <v>1.4165068026278371</v>
      </c>
      <c r="CZ55" s="540"/>
      <c r="DA55" s="293"/>
      <c r="DB55" s="299"/>
    </row>
    <row r="56" spans="1:106" ht="12.75" customHeight="1" x14ac:dyDescent="0.2">
      <c r="A56" s="227"/>
      <c r="B56" s="899"/>
      <c r="C56" s="19"/>
      <c r="D56" s="502" t="s">
        <v>191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805">
        <v>82.571555229330883</v>
      </c>
      <c r="CM56" s="805">
        <v>82.639762972245876</v>
      </c>
      <c r="CN56" s="805">
        <v>82.488156337865803</v>
      </c>
      <c r="CO56" s="805">
        <v>82.575545335812308</v>
      </c>
      <c r="CP56" s="805">
        <v>82.927596168266192</v>
      </c>
      <c r="CQ56" s="805">
        <v>82.939739456722279</v>
      </c>
      <c r="CR56" s="877">
        <v>82.727117197730109</v>
      </c>
      <c r="CS56" s="855">
        <v>82.734593305252119</v>
      </c>
      <c r="CT56" s="852">
        <v>82.654925003627639</v>
      </c>
      <c r="CU56" s="852">
        <v>82.710435196391018</v>
      </c>
      <c r="CV56" s="852">
        <v>82.711500350429247</v>
      </c>
      <c r="CW56" s="805">
        <v>82.954362644852864</v>
      </c>
      <c r="CX56" s="383"/>
      <c r="CY56" s="541"/>
      <c r="CZ56" s="540"/>
      <c r="DA56" s="293"/>
      <c r="DB56" s="299"/>
    </row>
    <row r="57" spans="1:106" ht="3" customHeight="1" x14ac:dyDescent="0.2">
      <c r="A57" s="227"/>
      <c r="B57" s="899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806"/>
      <c r="CM57" s="806"/>
      <c r="CN57" s="806"/>
      <c r="CO57" s="806"/>
      <c r="CP57" s="806"/>
      <c r="CQ57" s="806"/>
      <c r="CR57" s="857"/>
      <c r="CS57" s="856"/>
      <c r="CT57" s="857"/>
      <c r="CU57" s="857"/>
      <c r="CV57" s="857"/>
      <c r="CW57" s="806"/>
      <c r="CX57" s="383"/>
      <c r="CY57" s="541" t="s">
        <v>3</v>
      </c>
      <c r="CZ57" s="540"/>
      <c r="DA57" s="293"/>
      <c r="DB57" s="299"/>
    </row>
    <row r="58" spans="1:106" x14ac:dyDescent="0.2">
      <c r="A58" s="227"/>
      <c r="B58" s="899"/>
      <c r="C58" s="17"/>
      <c r="D58" s="22" t="s">
        <v>192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4">
        <v>4536.3807762551023</v>
      </c>
      <c r="CM58" s="794">
        <v>4951.344638542274</v>
      </c>
      <c r="CN58" s="794">
        <v>5020.3924827309202</v>
      </c>
      <c r="CO58" s="794">
        <v>5115.4766536478301</v>
      </c>
      <c r="CP58" s="794">
        <v>4948.1731960487041</v>
      </c>
      <c r="CQ58" s="794">
        <v>4968.6308138023487</v>
      </c>
      <c r="CR58" s="475">
        <v>4873.6099588154666</v>
      </c>
      <c r="CS58" s="832">
        <v>4912.723318762989</v>
      </c>
      <c r="CT58" s="475">
        <v>4900.4294476536588</v>
      </c>
      <c r="CU58" s="475">
        <v>4963.6018044247967</v>
      </c>
      <c r="CV58" s="475">
        <v>4839.596538340249</v>
      </c>
      <c r="CW58" s="794">
        <v>4929.276230863572</v>
      </c>
      <c r="CX58" s="383">
        <f>+CW58-CR58</f>
        <v>55.666272048105384</v>
      </c>
      <c r="CY58" s="541">
        <f>(+(CW58/CR58-1))*100</f>
        <v>1.1421979296356133</v>
      </c>
      <c r="CZ58" s="540"/>
      <c r="DA58" s="293"/>
      <c r="DB58" s="299"/>
    </row>
    <row r="59" spans="1:106" x14ac:dyDescent="0.2">
      <c r="A59" s="227"/>
      <c r="B59" s="899"/>
      <c r="C59" s="17"/>
      <c r="D59" s="503" t="s">
        <v>191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f>100*0.74100573520526</f>
        <v>74.100573520525998</v>
      </c>
      <c r="CL59" s="807">
        <v>74.199311408007929</v>
      </c>
      <c r="CM59" s="807">
        <v>75.558018401545397</v>
      </c>
      <c r="CN59" s="807">
        <v>75.13886791492817</v>
      </c>
      <c r="CO59" s="807">
        <v>75.551149958909164</v>
      </c>
      <c r="CP59" s="807">
        <v>77.026559307225313</v>
      </c>
      <c r="CQ59" s="807">
        <v>76.941349556949064</v>
      </c>
      <c r="CR59" s="859">
        <v>75.795518959948055</v>
      </c>
      <c r="CS59" s="858">
        <v>76.040107337828815</v>
      </c>
      <c r="CT59" s="852">
        <v>75.788211431876434</v>
      </c>
      <c r="CU59" s="852">
        <v>76.05365879912631</v>
      </c>
      <c r="CV59" s="852">
        <v>75.802880586000981</v>
      </c>
      <c r="CW59" s="807">
        <v>76.131309306691364</v>
      </c>
      <c r="CX59" s="383"/>
      <c r="CY59" s="541"/>
      <c r="CZ59" s="540"/>
      <c r="DA59" s="293"/>
      <c r="DB59" s="299"/>
    </row>
    <row r="60" spans="1:106" ht="3" customHeight="1" x14ac:dyDescent="0.2">
      <c r="A60" s="227"/>
      <c r="B60" s="899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4"/>
      <c r="CM60" s="794"/>
      <c r="CN60" s="794"/>
      <c r="CO60" s="794"/>
      <c r="CP60" s="794"/>
      <c r="CQ60" s="794"/>
      <c r="CR60" s="475"/>
      <c r="CS60" s="832"/>
      <c r="CT60" s="475"/>
      <c r="CU60" s="475"/>
      <c r="CV60" s="475"/>
      <c r="CW60" s="794"/>
      <c r="CX60" s="383"/>
      <c r="CY60" s="541"/>
      <c r="CZ60" s="540"/>
      <c r="DA60" s="293"/>
      <c r="DB60" s="299"/>
    </row>
    <row r="61" spans="1:106" x14ac:dyDescent="0.2">
      <c r="A61" s="227"/>
      <c r="B61" s="899"/>
      <c r="C61" s="17"/>
      <c r="D61" s="22" t="s">
        <v>193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4">
        <v>7734.7512907682212</v>
      </c>
      <c r="CM61" s="794">
        <v>7408.5054876355671</v>
      </c>
      <c r="CN61" s="794">
        <v>7327.8114830876493</v>
      </c>
      <c r="CO61" s="794">
        <v>7393.7328172844436</v>
      </c>
      <c r="CP61" s="794">
        <v>7434.6805030599508</v>
      </c>
      <c r="CQ61" s="794">
        <v>7320.278755886482</v>
      </c>
      <c r="CR61" s="475">
        <v>7228.3258931328373</v>
      </c>
      <c r="CS61" s="832">
        <v>7182.6295674287549</v>
      </c>
      <c r="CT61" s="475">
        <v>7183.7964328150538</v>
      </c>
      <c r="CU61" s="475">
        <v>7144.0244501619927</v>
      </c>
      <c r="CV61" s="475">
        <v>7190.4843251824022</v>
      </c>
      <c r="CW61" s="794">
        <v>7427.01900285587</v>
      </c>
      <c r="CX61" s="383">
        <f>+CW61-CR61</f>
        <v>198.69310972303265</v>
      </c>
      <c r="CY61" s="541">
        <f>(+(CW61/CR61-1))*100</f>
        <v>2.7488122790893854</v>
      </c>
      <c r="CZ61" s="540"/>
      <c r="DA61" s="293"/>
      <c r="DB61" s="299"/>
    </row>
    <row r="62" spans="1:106" x14ac:dyDescent="0.2">
      <c r="A62" s="227"/>
      <c r="B62" s="899"/>
      <c r="C62" s="17"/>
      <c r="D62" s="503" t="s">
        <v>191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f>100*0.800688348083885</f>
        <v>80.068834808388502</v>
      </c>
      <c r="CL62" s="807">
        <v>78.562792736415247</v>
      </c>
      <c r="CM62" s="807">
        <v>77.600555182421502</v>
      </c>
      <c r="CN62" s="807">
        <v>77.378098921378154</v>
      </c>
      <c r="CO62" s="807">
        <v>77.528440484687451</v>
      </c>
      <c r="CP62" s="807">
        <v>77.522585945064975</v>
      </c>
      <c r="CQ62" s="807">
        <v>77.276826250242479</v>
      </c>
      <c r="CR62" s="859">
        <v>77.115987538163495</v>
      </c>
      <c r="CS62" s="858">
        <v>77.00303940282555</v>
      </c>
      <c r="CT62" s="852">
        <v>76.922701373617343</v>
      </c>
      <c r="CU62" s="852">
        <v>76.795774563428381</v>
      </c>
      <c r="CV62" s="852">
        <v>76.875329666212764</v>
      </c>
      <c r="CW62" s="807">
        <v>77.552957966282648</v>
      </c>
      <c r="CX62" s="383"/>
      <c r="CY62" s="541"/>
      <c r="CZ62" s="540"/>
      <c r="DA62" s="293"/>
      <c r="DB62" s="299"/>
    </row>
    <row r="63" spans="1:106" ht="3.75" customHeight="1" x14ac:dyDescent="0.2">
      <c r="A63" s="227"/>
      <c r="B63" s="899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806"/>
      <c r="CM63" s="806"/>
      <c r="CN63" s="806"/>
      <c r="CO63" s="806"/>
      <c r="CP63" s="806"/>
      <c r="CQ63" s="806"/>
      <c r="CR63" s="857"/>
      <c r="CS63" s="856"/>
      <c r="CT63" s="857"/>
      <c r="CU63" s="857"/>
      <c r="CV63" s="857"/>
      <c r="CW63" s="806"/>
      <c r="CX63" s="383"/>
      <c r="CY63" s="541" t="s">
        <v>3</v>
      </c>
      <c r="CZ63" s="540"/>
      <c r="DA63" s="293"/>
      <c r="DB63" s="299"/>
    </row>
    <row r="64" spans="1:106" x14ac:dyDescent="0.2">
      <c r="A64" s="227"/>
      <c r="B64" s="899"/>
      <c r="C64" s="17"/>
      <c r="D64" s="22" t="s">
        <v>194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4">
        <v>8066.7078304693887</v>
      </c>
      <c r="CM64" s="794">
        <v>8092.1894513396501</v>
      </c>
      <c r="CN64" s="794">
        <v>8241.0326061603446</v>
      </c>
      <c r="CO64" s="794">
        <v>8231.9614326093233</v>
      </c>
      <c r="CP64" s="794">
        <v>8240.6701166618022</v>
      </c>
      <c r="CQ64" s="794">
        <v>8280.0775187653016</v>
      </c>
      <c r="CR64" s="475">
        <v>8329.7092566195279</v>
      </c>
      <c r="CS64" s="832">
        <v>8321.9393884358542</v>
      </c>
      <c r="CT64" s="475">
        <v>8327.9632130568461</v>
      </c>
      <c r="CU64" s="475">
        <v>8347.0573347857098</v>
      </c>
      <c r="CV64" s="475">
        <v>8353.708085214279</v>
      </c>
      <c r="CW64" s="794">
        <v>8357.9444896486821</v>
      </c>
      <c r="CX64" s="383">
        <f>+CW64-CR64</f>
        <v>28.235233029154188</v>
      </c>
      <c r="CY64" s="541">
        <f>(+(CW64/CR64-1))*100</f>
        <v>0.33897021083557632</v>
      </c>
      <c r="CZ64" s="540"/>
      <c r="DA64" s="293"/>
      <c r="DB64" s="299"/>
    </row>
    <row r="65" spans="1:108" x14ac:dyDescent="0.2">
      <c r="A65" s="227"/>
      <c r="B65" s="899"/>
      <c r="C65" s="17"/>
      <c r="D65" s="503" t="s">
        <v>191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f>100*0.923660796148687</f>
        <v>92.366079614868696</v>
      </c>
      <c r="CL65" s="807">
        <v>92.547119559035281</v>
      </c>
      <c r="CM65" s="807">
        <v>92.757728226083259</v>
      </c>
      <c r="CN65" s="807">
        <v>92.773877012268883</v>
      </c>
      <c r="CO65" s="807">
        <v>92.769600395642797</v>
      </c>
      <c r="CP65" s="807">
        <v>92.79340373415252</v>
      </c>
      <c r="CQ65" s="807">
        <v>92.852101544738204</v>
      </c>
      <c r="CR65" s="859">
        <v>92.922852733256818</v>
      </c>
      <c r="CS65" s="858">
        <v>92.91975527931362</v>
      </c>
      <c r="CT65" s="859">
        <v>92.926066918379206</v>
      </c>
      <c r="CU65" s="859">
        <v>92.918272593043525</v>
      </c>
      <c r="CV65" s="859">
        <v>92.908149018995275</v>
      </c>
      <c r="CW65" s="807">
        <v>92.912212987932691</v>
      </c>
      <c r="CX65" s="383"/>
      <c r="CY65" s="541"/>
      <c r="CZ65" s="540"/>
      <c r="DA65" s="293"/>
      <c r="DB65" s="299"/>
    </row>
    <row r="66" spans="1:108" ht="3" customHeight="1" x14ac:dyDescent="0.2">
      <c r="A66" s="227"/>
      <c r="B66" s="899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4"/>
      <c r="CM66" s="794"/>
      <c r="CN66" s="794"/>
      <c r="CO66" s="794"/>
      <c r="CP66" s="794"/>
      <c r="CQ66" s="794"/>
      <c r="CR66" s="475"/>
      <c r="CS66" s="832"/>
      <c r="CT66" s="475"/>
      <c r="CU66" s="475"/>
      <c r="CV66" s="475"/>
      <c r="CW66" s="794"/>
      <c r="CX66" s="383"/>
      <c r="CY66" s="541"/>
      <c r="CZ66" s="540"/>
      <c r="DA66" s="293"/>
      <c r="DB66" s="299"/>
    </row>
    <row r="67" spans="1:108" x14ac:dyDescent="0.2">
      <c r="A67" s="227"/>
      <c r="B67" s="899"/>
      <c r="C67" s="17"/>
      <c r="D67" s="22" t="s">
        <v>195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4">
        <v>659.88515786734695</v>
      </c>
      <c r="CM67" s="794">
        <v>670.04036210349864</v>
      </c>
      <c r="CN67" s="794">
        <v>669.85166983200975</v>
      </c>
      <c r="CO67" s="794">
        <v>666.21189553317595</v>
      </c>
      <c r="CP67" s="794">
        <v>664.59441776203857</v>
      </c>
      <c r="CQ67" s="794">
        <v>671.88725159294256</v>
      </c>
      <c r="CR67" s="475">
        <v>672.33488349819049</v>
      </c>
      <c r="CS67" s="832">
        <v>672.92752302588713</v>
      </c>
      <c r="CT67" s="475">
        <v>670.52284062355477</v>
      </c>
      <c r="CU67" s="475">
        <v>670.26485277078507</v>
      </c>
      <c r="CV67" s="475">
        <v>683.93570715562487</v>
      </c>
      <c r="CW67" s="794">
        <v>688.67958091072683</v>
      </c>
      <c r="CX67" s="383">
        <f>+CW67-CR67</f>
        <v>16.344697412536334</v>
      </c>
      <c r="CY67" s="541">
        <f>(+(CW67/CR67-1))*100</f>
        <v>2.4310351602603308</v>
      </c>
      <c r="CZ67" s="540"/>
      <c r="DA67" s="293"/>
      <c r="DB67" s="299"/>
    </row>
    <row r="68" spans="1:108" ht="12.75" customHeight="1" x14ac:dyDescent="0.2">
      <c r="A68" s="227"/>
      <c r="B68" s="899"/>
      <c r="C68" s="17"/>
      <c r="D68" s="503" t="s">
        <v>191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f>100*0.786890876318575</f>
        <v>78.689087631857504</v>
      </c>
      <c r="CL68" s="807">
        <v>78.69775334201465</v>
      </c>
      <c r="CM68" s="807">
        <v>80.925845266922963</v>
      </c>
      <c r="CN68" s="807">
        <v>81.202852386862347</v>
      </c>
      <c r="CO68" s="807">
        <v>80.986024328055777</v>
      </c>
      <c r="CP68" s="807">
        <v>80.610111724370341</v>
      </c>
      <c r="CQ68" s="807">
        <v>80.953029279488447</v>
      </c>
      <c r="CR68" s="859">
        <v>81.063827320164108</v>
      </c>
      <c r="CS68" s="858">
        <v>81.098812486873214</v>
      </c>
      <c r="CT68" s="859">
        <v>81.023249774680679</v>
      </c>
      <c r="CU68" s="859">
        <v>81.120634923834189</v>
      </c>
      <c r="CV68" s="859">
        <v>79.638288615354114</v>
      </c>
      <c r="CW68" s="807">
        <v>79.840554216263584</v>
      </c>
      <c r="CX68" s="383"/>
      <c r="CY68" s="541"/>
      <c r="CZ68" s="540"/>
      <c r="DA68" s="293"/>
      <c r="DB68" s="299"/>
    </row>
    <row r="69" spans="1:108" s="490" customFormat="1" ht="4.5" customHeight="1" x14ac:dyDescent="0.2">
      <c r="A69" s="227"/>
      <c r="B69" s="899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808"/>
      <c r="CM69" s="808"/>
      <c r="CN69" s="808"/>
      <c r="CO69" s="808"/>
      <c r="CP69" s="843"/>
      <c r="CQ69" s="843"/>
      <c r="CR69" s="878"/>
      <c r="CS69" s="496"/>
      <c r="CT69" s="497"/>
      <c r="CU69" s="497"/>
      <c r="CV69" s="497"/>
      <c r="CW69" s="808"/>
      <c r="CX69" s="637"/>
      <c r="CY69" s="546"/>
      <c r="CZ69" s="540"/>
      <c r="DA69" s="489"/>
      <c r="DB69" s="498"/>
    </row>
    <row r="70" spans="1:108" ht="12.75" customHeight="1" x14ac:dyDescent="0.2">
      <c r="A70" s="227"/>
      <c r="B70" s="899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4">
        <v>6012.3481516862921</v>
      </c>
      <c r="CM70" s="794">
        <v>5674.9994921862153</v>
      </c>
      <c r="CN70" s="794">
        <v>5328.6092404266119</v>
      </c>
      <c r="CO70" s="794">
        <v>5490.43867278379</v>
      </c>
      <c r="CP70" s="794">
        <v>5385.3991429462849</v>
      </c>
      <c r="CQ70" s="794">
        <v>5314.0126698335271</v>
      </c>
      <c r="CR70" s="475">
        <v>5110.3769630941224</v>
      </c>
      <c r="CS70" s="832">
        <v>5052.0533730701336</v>
      </c>
      <c r="CT70" s="475">
        <v>5030.8484794949391</v>
      </c>
      <c r="CU70" s="475">
        <v>4981.6671125120574</v>
      </c>
      <c r="CV70" s="475">
        <v>4983.2752604377383</v>
      </c>
      <c r="CW70" s="794">
        <v>5107.7246891591067</v>
      </c>
      <c r="CX70" s="383">
        <f t="shared" ref="CX70:CX77" si="29">+CW70-CR70</f>
        <v>-2.6522739350157281</v>
      </c>
      <c r="CY70" s="541">
        <f t="shared" ref="CY70:CY77" si="30">(+(CW70/CR70-1))*100</f>
        <v>-5.1899770881280727E-2</v>
      </c>
      <c r="CZ70" s="540"/>
      <c r="DA70" s="293"/>
      <c r="DB70" s="299"/>
    </row>
    <row r="71" spans="1:108" x14ac:dyDescent="0.2">
      <c r="A71" s="227"/>
      <c r="B71" s="8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4">
        <v>2770.8531200451894</v>
      </c>
      <c r="CM71" s="794">
        <v>2437.9147961822155</v>
      </c>
      <c r="CN71" s="794">
        <v>2121.9001243403791</v>
      </c>
      <c r="CO71" s="794">
        <v>2239.9617679620987</v>
      </c>
      <c r="CP71" s="794">
        <v>2213.5409832864434</v>
      </c>
      <c r="CQ71" s="794">
        <v>2162.8981606603493</v>
      </c>
      <c r="CR71" s="475">
        <v>1911.8987894205541</v>
      </c>
      <c r="CS71" s="832">
        <v>1866.2950405014578</v>
      </c>
      <c r="CT71" s="475">
        <v>1848.7859920167637</v>
      </c>
      <c r="CU71" s="475">
        <v>1800.9265380393585</v>
      </c>
      <c r="CV71" s="475">
        <v>1709.8647095160352</v>
      </c>
      <c r="CW71" s="794">
        <v>1905.6837181290084</v>
      </c>
      <c r="CX71" s="383">
        <f t="shared" si="29"/>
        <v>-6.2150712915456552</v>
      </c>
      <c r="CY71" s="541">
        <f t="shared" si="30"/>
        <v>-0.32507323745046834</v>
      </c>
      <c r="CZ71" s="540"/>
      <c r="DA71" s="293"/>
      <c r="DB71" s="299"/>
    </row>
    <row r="72" spans="1:108" ht="15" x14ac:dyDescent="0.25">
      <c r="A72" s="227"/>
      <c r="B72" s="8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4">
        <v>643.91681704518942</v>
      </c>
      <c r="CM72" s="794">
        <v>629.78642102332356</v>
      </c>
      <c r="CN72" s="794">
        <v>623.94988606705533</v>
      </c>
      <c r="CO72" s="794">
        <v>623.95350338921287</v>
      </c>
      <c r="CP72" s="794">
        <v>628.09149428134094</v>
      </c>
      <c r="CQ72" s="794">
        <v>641.84221548396499</v>
      </c>
      <c r="CR72" s="475">
        <v>636.22584785131176</v>
      </c>
      <c r="CS72" s="832">
        <v>636.23572224927125</v>
      </c>
      <c r="CT72" s="475">
        <v>626.72139752186604</v>
      </c>
      <c r="CU72" s="475">
        <v>626.72346488338189</v>
      </c>
      <c r="CV72" s="475">
        <v>626.729744861516</v>
      </c>
      <c r="CW72" s="794">
        <v>626.69982893585984</v>
      </c>
      <c r="CX72" s="383">
        <f t="shared" si="29"/>
        <v>-9.5260189154519139</v>
      </c>
      <c r="CY72" s="541">
        <f t="shared" si="30"/>
        <v>-1.4972700256714822</v>
      </c>
      <c r="CZ72" s="540"/>
      <c r="DA72" s="293"/>
      <c r="DB72" s="771">
        <v>2362.7015928869205</v>
      </c>
      <c r="DC72">
        <v>6.86</v>
      </c>
      <c r="DD72">
        <f>+DB72/$DC$72</f>
        <v>344.41714182025078</v>
      </c>
    </row>
    <row r="73" spans="1:108" ht="15" x14ac:dyDescent="0.25">
      <c r="A73" s="227"/>
      <c r="B73" s="8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4">
        <v>836.66239000591247</v>
      </c>
      <c r="CM73" s="794">
        <v>861.48665896067644</v>
      </c>
      <c r="CN73" s="794">
        <v>831.37475938917771</v>
      </c>
      <c r="CO73" s="794">
        <v>875.10520585247809</v>
      </c>
      <c r="CP73" s="794">
        <v>767.31932030850157</v>
      </c>
      <c r="CQ73" s="794">
        <v>761.85113756921271</v>
      </c>
      <c r="CR73" s="475">
        <v>734.6715702122566</v>
      </c>
      <c r="CS73" s="832">
        <v>721.92426571940518</v>
      </c>
      <c r="CT73" s="475">
        <v>725.2181563663089</v>
      </c>
      <c r="CU73" s="475">
        <v>723.90738514931763</v>
      </c>
      <c r="CV73" s="475">
        <v>816.82782286018664</v>
      </c>
      <c r="CW73" s="794">
        <v>745.39424359423901</v>
      </c>
      <c r="CX73" s="383">
        <f t="shared" si="29"/>
        <v>10.722673381982418</v>
      </c>
      <c r="CY73" s="541">
        <f t="shared" si="30"/>
        <v>1.4595193031471831</v>
      </c>
      <c r="CZ73" s="540"/>
      <c r="DA73" s="293"/>
      <c r="DB73" s="771">
        <v>2493.2569120313192</v>
      </c>
      <c r="DD73">
        <f>+DB73/$DC$72</f>
        <v>363.44852945062962</v>
      </c>
    </row>
    <row r="74" spans="1:108" ht="15" x14ac:dyDescent="0.25">
      <c r="A74" s="227"/>
      <c r="B74" s="8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4">
        <v>1760.9158245900003</v>
      </c>
      <c r="CM74" s="794">
        <v>1745.8116160199995</v>
      </c>
      <c r="CN74" s="794">
        <v>1751.3844706300001</v>
      </c>
      <c r="CO74" s="794">
        <v>1751.4181955799995</v>
      </c>
      <c r="CP74" s="794">
        <v>1776.4473450699998</v>
      </c>
      <c r="CQ74" s="794">
        <v>1747.42115612</v>
      </c>
      <c r="CR74" s="475">
        <v>1827.5807556099999</v>
      </c>
      <c r="CS74" s="832">
        <v>1827.5983446</v>
      </c>
      <c r="CT74" s="475">
        <v>1830.1229335899998</v>
      </c>
      <c r="CU74" s="475">
        <v>1830.10972444</v>
      </c>
      <c r="CV74" s="475">
        <v>1829.8529832000004</v>
      </c>
      <c r="CW74" s="794">
        <v>1829.9468984999999</v>
      </c>
      <c r="CX74" s="383">
        <f t="shared" si="29"/>
        <v>2.3661428899999919</v>
      </c>
      <c r="CY74" s="541">
        <f t="shared" si="30"/>
        <v>0.12946858204414546</v>
      </c>
      <c r="CZ74" s="540"/>
      <c r="DA74" s="293"/>
      <c r="DB74" s="771">
        <v>2525.10481538468</v>
      </c>
      <c r="DD74">
        <f>+DB74/$DC$72</f>
        <v>368.09108095986585</v>
      </c>
    </row>
    <row r="75" spans="1:108" ht="15" x14ac:dyDescent="0.25">
      <c r="A75" s="227"/>
      <c r="B75" s="899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4">
        <v>2220.25694063234</v>
      </c>
      <c r="CM75" s="794">
        <v>1931.6248960533258</v>
      </c>
      <c r="CN75" s="794">
        <v>1592.1860312701972</v>
      </c>
      <c r="CO75" s="794">
        <v>1749.3496305043063</v>
      </c>
      <c r="CP75" s="794">
        <v>1608.9309472565203</v>
      </c>
      <c r="CQ75" s="794">
        <v>1546.2552977395624</v>
      </c>
      <c r="CR75" s="475">
        <v>1290.2276256245007</v>
      </c>
      <c r="CS75" s="832">
        <v>1229.5858264150047</v>
      </c>
      <c r="CT75" s="475">
        <v>1221.5402279935579</v>
      </c>
      <c r="CU75" s="475">
        <v>1173.8117953857375</v>
      </c>
      <c r="CV75" s="475">
        <v>1176.2020575448068</v>
      </c>
      <c r="CW75" s="794">
        <v>1300.1141748268813</v>
      </c>
      <c r="CX75" s="383">
        <f t="shared" si="29"/>
        <v>9.8865492023805928</v>
      </c>
      <c r="CY75" s="541">
        <f t="shared" si="30"/>
        <v>0.76626395265682046</v>
      </c>
      <c r="CZ75" s="540"/>
      <c r="DA75" s="293"/>
      <c r="DB75" s="771">
        <v>2672.8627946370407</v>
      </c>
      <c r="DD75">
        <f>+DB75/$DC$72</f>
        <v>389.63014499082226</v>
      </c>
    </row>
    <row r="76" spans="1:108" x14ac:dyDescent="0.2">
      <c r="A76" s="227"/>
      <c r="B76" s="8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4">
        <v>1909.3393196264276</v>
      </c>
      <c r="CM76" s="794">
        <v>1593.1089967326493</v>
      </c>
      <c r="CN76" s="794">
        <v>1280.7466484310194</v>
      </c>
      <c r="CO76" s="794">
        <v>1395.2688977718283</v>
      </c>
      <c r="CP76" s="794">
        <v>1368.6671636280187</v>
      </c>
      <c r="CQ76" s="794">
        <v>1306.8081796703495</v>
      </c>
      <c r="CR76" s="475">
        <v>1062.8995960022439</v>
      </c>
      <c r="CS76" s="832">
        <v>1015.9384101655995</v>
      </c>
      <c r="CT76" s="475">
        <v>1003.2926229672489</v>
      </c>
      <c r="CU76" s="475">
        <v>956.07454263642001</v>
      </c>
      <c r="CV76" s="475">
        <v>865.4661773346204</v>
      </c>
      <c r="CW76" s="794">
        <v>1063.6215468126422</v>
      </c>
      <c r="CX76" s="383">
        <f t="shared" si="29"/>
        <v>0.72195081039831166</v>
      </c>
      <c r="CY76" s="541">
        <f t="shared" si="30"/>
        <v>6.7922766469541429E-2</v>
      </c>
      <c r="CZ76" s="540"/>
      <c r="DA76" s="293"/>
      <c r="DB76" s="299"/>
    </row>
    <row r="77" spans="1:108" x14ac:dyDescent="0.2">
      <c r="A77" s="227"/>
      <c r="B77" s="8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4">
        <v>310.91762100591262</v>
      </c>
      <c r="CM77" s="794">
        <v>338.5158993206764</v>
      </c>
      <c r="CN77" s="794">
        <v>311.43938283917777</v>
      </c>
      <c r="CO77" s="794">
        <v>354.08073273247805</v>
      </c>
      <c r="CP77" s="794">
        <v>240.26378362850153</v>
      </c>
      <c r="CQ77" s="794">
        <v>239.44711806921268</v>
      </c>
      <c r="CR77" s="475">
        <v>227.32802962225662</v>
      </c>
      <c r="CS77" s="832">
        <v>213.6474162494051</v>
      </c>
      <c r="CT77" s="475">
        <v>218.24760502630892</v>
      </c>
      <c r="CU77" s="475">
        <v>217.73725274931752</v>
      </c>
      <c r="CV77" s="475">
        <v>310.73588021018662</v>
      </c>
      <c r="CW77" s="794">
        <v>236.49262801423913</v>
      </c>
      <c r="CX77" s="383">
        <f t="shared" si="29"/>
        <v>9.1645983919825085</v>
      </c>
      <c r="CY77" s="541">
        <f t="shared" si="30"/>
        <v>4.031442320250167</v>
      </c>
      <c r="CZ77" s="540"/>
      <c r="DA77" s="293"/>
      <c r="DB77" s="299"/>
    </row>
    <row r="78" spans="1:108" ht="12.75" hidden="1" customHeight="1" outlineLevel="1" x14ac:dyDescent="0.2">
      <c r="A78" s="227"/>
      <c r="B78" s="89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6">
        <v>0</v>
      </c>
      <c r="CM78" s="796">
        <v>0</v>
      </c>
      <c r="CN78" s="796">
        <v>0</v>
      </c>
      <c r="CO78" s="796">
        <v>0</v>
      </c>
      <c r="CP78" s="796">
        <v>0</v>
      </c>
      <c r="CQ78" s="796">
        <v>0</v>
      </c>
      <c r="CR78" s="480">
        <v>0</v>
      </c>
      <c r="CS78" s="860">
        <v>0</v>
      </c>
      <c r="CT78" s="480">
        <v>0</v>
      </c>
      <c r="CU78" s="480">
        <v>0</v>
      </c>
      <c r="CV78" s="480">
        <v>0</v>
      </c>
      <c r="CW78" s="796">
        <v>0</v>
      </c>
      <c r="CX78" s="383"/>
      <c r="CY78" s="541">
        <v>0</v>
      </c>
      <c r="CZ78" s="540"/>
      <c r="DA78" s="293"/>
      <c r="DB78" s="299"/>
    </row>
    <row r="79" spans="1:108" collapsed="1" x14ac:dyDescent="0.2">
      <c r="A79" s="227"/>
      <c r="B79" s="89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4">
        <v>16904.033253274221</v>
      </c>
      <c r="CM79" s="794">
        <v>17024.362064989964</v>
      </c>
      <c r="CN79" s="794">
        <v>17274.723234137669</v>
      </c>
      <c r="CO79" s="794">
        <v>17232.122840571585</v>
      </c>
      <c r="CP79" s="794">
        <v>17172.163466077422</v>
      </c>
      <c r="CQ79" s="794">
        <v>17170.761687831069</v>
      </c>
      <c r="CR79" s="475">
        <v>17259.81036667946</v>
      </c>
      <c r="CS79" s="832">
        <v>17285.696690036602</v>
      </c>
      <c r="CT79" s="475">
        <v>17317.93529137626</v>
      </c>
      <c r="CU79" s="475">
        <v>17385.892285666345</v>
      </c>
      <c r="CV79" s="475">
        <v>17422.269416831074</v>
      </c>
      <c r="CW79" s="794">
        <v>17547.505438522025</v>
      </c>
      <c r="CX79" s="383">
        <f>+CW79-CR79</f>
        <v>287.69507184256508</v>
      </c>
      <c r="CY79" s="541">
        <f>(+(CW79/CR79-1))*100</f>
        <v>1.6668495524027716</v>
      </c>
      <c r="CZ79" s="540"/>
      <c r="DA79" s="293"/>
      <c r="DB79" s="299"/>
    </row>
    <row r="80" spans="1:108" ht="12.75" hidden="1" customHeight="1" x14ac:dyDescent="0.2">
      <c r="A80" s="227"/>
      <c r="B80" s="8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97"/>
      <c r="CM80" s="797"/>
      <c r="CN80" s="797">
        <v>14355.068793996428</v>
      </c>
      <c r="CO80" s="797"/>
      <c r="CP80" s="844"/>
      <c r="CQ80" s="844"/>
      <c r="CR80" s="476"/>
      <c r="CS80" s="837"/>
      <c r="CT80" s="538"/>
      <c r="CU80" s="538">
        <v>14355.068793996428</v>
      </c>
      <c r="CV80" s="538">
        <v>14355.068793996428</v>
      </c>
      <c r="CW80" s="797"/>
      <c r="CX80" s="383">
        <f>+(CW80-CR80)*100</f>
        <v>0</v>
      </c>
      <c r="CY80" s="541" t="s">
        <v>3</v>
      </c>
      <c r="CZ80" s="540"/>
      <c r="DA80" s="293"/>
      <c r="DB80" s="299"/>
    </row>
    <row r="81" spans="1:106" x14ac:dyDescent="0.2">
      <c r="A81" s="227"/>
      <c r="B81" s="899"/>
      <c r="C81" s="19"/>
      <c r="D81" s="503" t="s">
        <v>191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798">
        <v>95.413562323955702</v>
      </c>
      <c r="CM81" s="798">
        <v>95.557402441518505</v>
      </c>
      <c r="CN81" s="798">
        <v>95.729690713536527</v>
      </c>
      <c r="CO81" s="798">
        <v>95.735048341822505</v>
      </c>
      <c r="CP81" s="798">
        <v>95.755559785850295</v>
      </c>
      <c r="CQ81" s="798">
        <v>95.792711899874504</v>
      </c>
      <c r="CR81" s="621">
        <v>95.82831902950052</v>
      </c>
      <c r="CS81" s="861">
        <v>95.836661966351599</v>
      </c>
      <c r="CT81" s="621">
        <v>95.849387283473092</v>
      </c>
      <c r="CU81" s="621">
        <v>95.8730859815781</v>
      </c>
      <c r="CV81" s="621">
        <v>95.884701712235696</v>
      </c>
      <c r="CW81" s="798">
        <v>95.917089965007392</v>
      </c>
      <c r="CX81" s="383">
        <f>+CW81-CR81</f>
        <v>8.8770935506872206E-2</v>
      </c>
      <c r="CY81" s="541"/>
      <c r="CZ81" s="540"/>
      <c r="DA81" s="293"/>
      <c r="DB81" s="299"/>
    </row>
    <row r="82" spans="1:106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9"/>
      <c r="CM82" s="809"/>
      <c r="CN82" s="809"/>
      <c r="CO82" s="809"/>
      <c r="CP82" s="845"/>
      <c r="CQ82" s="845"/>
      <c r="CR82" s="879"/>
      <c r="CS82" s="395"/>
      <c r="CT82" s="356"/>
      <c r="CU82" s="356"/>
      <c r="CV82" s="356"/>
      <c r="CW82" s="809"/>
      <c r="CX82" s="635"/>
      <c r="CY82" s="547"/>
      <c r="CZ82" s="540"/>
      <c r="DA82" s="293"/>
      <c r="DB82" s="299"/>
    </row>
    <row r="83" spans="1:10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31">+J84+0.1</f>
        <v>7.0699999999999994</v>
      </c>
      <c r="K83" s="138">
        <f t="shared" si="31"/>
        <v>7.0699999999999994</v>
      </c>
      <c r="L83" s="131">
        <f t="shared" si="31"/>
        <v>7.0699999999999994</v>
      </c>
      <c r="M83" s="132">
        <f t="shared" si="31"/>
        <v>7.0699999999999994</v>
      </c>
      <c r="N83" s="138">
        <f t="shared" si="31"/>
        <v>7.0699999999999994</v>
      </c>
      <c r="O83" s="138">
        <f t="shared" si="31"/>
        <v>7.0699999999999994</v>
      </c>
      <c r="P83" s="179">
        <v>7.07</v>
      </c>
      <c r="Q83" s="138">
        <f t="shared" ref="Q83:Y83" si="32">+Q84+0.1</f>
        <v>7.0699999999999994</v>
      </c>
      <c r="R83" s="138">
        <f t="shared" si="32"/>
        <v>7.0699999999999994</v>
      </c>
      <c r="S83" s="199">
        <f t="shared" si="32"/>
        <v>7.0699999999999994</v>
      </c>
      <c r="T83" s="199">
        <f t="shared" si="32"/>
        <v>7.0699999999999994</v>
      </c>
      <c r="U83" s="199">
        <f t="shared" si="32"/>
        <v>7.0699999999999994</v>
      </c>
      <c r="V83" s="199">
        <f t="shared" si="32"/>
        <v>7.0699999999999994</v>
      </c>
      <c r="W83" s="199">
        <f t="shared" si="32"/>
        <v>7.0699999999999994</v>
      </c>
      <c r="X83" s="199">
        <f t="shared" si="32"/>
        <v>7.0699999999999994</v>
      </c>
      <c r="Y83" s="199">
        <f t="shared" si="32"/>
        <v>7.0699999999999994</v>
      </c>
      <c r="Z83" s="199">
        <f t="shared" ref="Z83:AH83" si="33">+Z84+0.1</f>
        <v>7.0699999999999994</v>
      </c>
      <c r="AA83" s="199">
        <f t="shared" si="33"/>
        <v>7.0699999999999994</v>
      </c>
      <c r="AB83" s="199">
        <f t="shared" si="33"/>
        <v>7.06</v>
      </c>
      <c r="AC83" s="199">
        <f t="shared" si="33"/>
        <v>7.04</v>
      </c>
      <c r="AD83" s="199">
        <f t="shared" si="33"/>
        <v>7.04</v>
      </c>
      <c r="AE83" s="199">
        <f t="shared" si="33"/>
        <v>7.02</v>
      </c>
      <c r="AF83" s="199">
        <f t="shared" si="33"/>
        <v>7</v>
      </c>
      <c r="AG83" s="199">
        <f t="shared" si="33"/>
        <v>6.9899999999999993</v>
      </c>
      <c r="AH83" s="199">
        <f t="shared" si="33"/>
        <v>6.9899999999999993</v>
      </c>
      <c r="AI83" s="199">
        <f t="shared" ref="AI83:CV83" si="34">+AI84+0.1</f>
        <v>6.9799999999999995</v>
      </c>
      <c r="AJ83" s="199">
        <f t="shared" si="34"/>
        <v>6.97</v>
      </c>
      <c r="AK83" s="199">
        <v>6.97</v>
      </c>
      <c r="AL83" s="199">
        <f t="shared" si="34"/>
        <v>6.97</v>
      </c>
      <c r="AM83" s="199">
        <f t="shared" si="34"/>
        <v>6.97</v>
      </c>
      <c r="AN83" s="199">
        <f t="shared" si="34"/>
        <v>6.96</v>
      </c>
      <c r="AO83" s="199">
        <f t="shared" si="34"/>
        <v>6.96</v>
      </c>
      <c r="AP83" s="199">
        <f t="shared" si="34"/>
        <v>6.96</v>
      </c>
      <c r="AQ83" s="199">
        <f t="shared" si="34"/>
        <v>6.96</v>
      </c>
      <c r="AR83" s="199">
        <f t="shared" si="34"/>
        <v>6.96</v>
      </c>
      <c r="AS83" s="199">
        <f t="shared" si="34"/>
        <v>6.96</v>
      </c>
      <c r="AT83" s="199">
        <f t="shared" si="34"/>
        <v>6.96</v>
      </c>
      <c r="AU83" s="366">
        <f>+AU84+0.1</f>
        <v>6.96</v>
      </c>
      <c r="AV83" s="396">
        <f t="shared" si="34"/>
        <v>6.96</v>
      </c>
      <c r="AW83" s="199">
        <f>+AW84+0.1</f>
        <v>6.96</v>
      </c>
      <c r="AX83" s="199">
        <f>+AX84+0.1</f>
        <v>6.96</v>
      </c>
      <c r="AY83" s="199">
        <f t="shared" si="34"/>
        <v>6.96</v>
      </c>
      <c r="AZ83" s="199">
        <f t="shared" si="34"/>
        <v>6.96</v>
      </c>
      <c r="BA83" s="199">
        <f t="shared" si="34"/>
        <v>6.96</v>
      </c>
      <c r="BB83" s="199">
        <f t="shared" si="34"/>
        <v>6.96</v>
      </c>
      <c r="BC83" s="199">
        <f t="shared" si="34"/>
        <v>6.96</v>
      </c>
      <c r="BD83" s="199">
        <f t="shared" si="34"/>
        <v>6.96</v>
      </c>
      <c r="BE83" s="199">
        <f t="shared" si="34"/>
        <v>6.96</v>
      </c>
      <c r="BF83" s="199">
        <f>+BF84+0.1</f>
        <v>6.96</v>
      </c>
      <c r="BG83" s="199">
        <f>+BG84+0.1</f>
        <v>6.96</v>
      </c>
      <c r="BH83" s="199">
        <f t="shared" si="34"/>
        <v>6.96</v>
      </c>
      <c r="BI83" s="199">
        <f>+BI84+0.1</f>
        <v>6.96</v>
      </c>
      <c r="BJ83" s="199">
        <f>+BJ84+0.1</f>
        <v>6.96</v>
      </c>
      <c r="BK83" s="199">
        <f t="shared" si="34"/>
        <v>6.96</v>
      </c>
      <c r="BL83" s="464">
        <f>+BL84+0.1</f>
        <v>6.96</v>
      </c>
      <c r="BM83" s="199">
        <f>+BM84+0.1</f>
        <v>6.96</v>
      </c>
      <c r="BN83" s="366">
        <f>+BN84+0.1</f>
        <v>6.96</v>
      </c>
      <c r="BO83" s="366">
        <f>+BO84+0.1</f>
        <v>6.96</v>
      </c>
      <c r="BP83" s="366">
        <f t="shared" si="34"/>
        <v>6.96</v>
      </c>
      <c r="BQ83" s="366">
        <f t="shared" si="34"/>
        <v>6.96</v>
      </c>
      <c r="BR83" s="366">
        <f>+BR84+0.1</f>
        <v>6.96</v>
      </c>
      <c r="BS83" s="472">
        <f t="shared" si="34"/>
        <v>6.96</v>
      </c>
      <c r="BT83" s="366">
        <f t="shared" si="34"/>
        <v>6.96</v>
      </c>
      <c r="BU83" s="473">
        <f>+BU84+0.1</f>
        <v>6.96</v>
      </c>
      <c r="BV83" s="473">
        <f t="shared" si="34"/>
        <v>6.96</v>
      </c>
      <c r="BW83" s="473">
        <f>+BW84+0.1</f>
        <v>6.96</v>
      </c>
      <c r="BX83" s="473">
        <f>+BX84+0.1</f>
        <v>6.96</v>
      </c>
      <c r="BY83" s="366">
        <f t="shared" si="34"/>
        <v>6.96</v>
      </c>
      <c r="BZ83" s="473">
        <f>+BZ84+0.1</f>
        <v>6.96</v>
      </c>
      <c r="CA83" s="366">
        <f>+CA84+0.1</f>
        <v>6.96</v>
      </c>
      <c r="CB83" s="366">
        <f>+CB84+0.1</f>
        <v>6.96</v>
      </c>
      <c r="CC83" s="473">
        <f t="shared" si="34"/>
        <v>6.96</v>
      </c>
      <c r="CD83" s="473">
        <f>+CD84+0.1</f>
        <v>6.96</v>
      </c>
      <c r="CE83" s="366">
        <f>+CE84+0.1</f>
        <v>6.96</v>
      </c>
      <c r="CF83" s="366">
        <f>+CF84+0.1</f>
        <v>6.96</v>
      </c>
      <c r="CG83" s="366">
        <f>+CG84+0.1</f>
        <v>6.96</v>
      </c>
      <c r="CH83" s="366">
        <f t="shared" si="34"/>
        <v>6.96</v>
      </c>
      <c r="CI83" s="366">
        <f t="shared" ref="CI83:CL83" si="35">+CI84+0.1</f>
        <v>6.96</v>
      </c>
      <c r="CJ83" s="366">
        <f t="shared" si="35"/>
        <v>6.96</v>
      </c>
      <c r="CK83" s="366">
        <f t="shared" si="35"/>
        <v>6.96</v>
      </c>
      <c r="CL83" s="810">
        <f t="shared" si="35"/>
        <v>6.96</v>
      </c>
      <c r="CM83" s="810">
        <f>+CM84+0.1</f>
        <v>6.96</v>
      </c>
      <c r="CN83" s="810">
        <v>6.96</v>
      </c>
      <c r="CO83" s="810">
        <v>6.96</v>
      </c>
      <c r="CP83" s="810">
        <v>6.96</v>
      </c>
      <c r="CQ83" s="810">
        <v>6.96</v>
      </c>
      <c r="CR83" s="863">
        <v>6.96</v>
      </c>
      <c r="CS83" s="862">
        <f t="shared" ref="CS83:CT83" si="36">+CS84+0.1</f>
        <v>6.96</v>
      </c>
      <c r="CT83" s="863">
        <f t="shared" si="36"/>
        <v>6.96</v>
      </c>
      <c r="CU83" s="863">
        <f t="shared" si="34"/>
        <v>6.96</v>
      </c>
      <c r="CV83" s="863">
        <f t="shared" si="34"/>
        <v>6.96</v>
      </c>
      <c r="CW83" s="810">
        <f>+CW84+0.1</f>
        <v>6.96</v>
      </c>
      <c r="CX83" s="383">
        <f>+CW83-CR83</f>
        <v>0</v>
      </c>
      <c r="CY83" s="541">
        <f>(+(CW83/CR83-1))*100</f>
        <v>0</v>
      </c>
      <c r="CZ83" s="540"/>
      <c r="DA83" s="293"/>
      <c r="DB83" s="299"/>
    </row>
    <row r="84" spans="1:10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0">
        <v>6.86</v>
      </c>
      <c r="CM84" s="810">
        <v>6.86</v>
      </c>
      <c r="CN84" s="810">
        <v>6.86</v>
      </c>
      <c r="CO84" s="810">
        <v>6.86</v>
      </c>
      <c r="CP84" s="810">
        <v>6.86</v>
      </c>
      <c r="CQ84" s="810">
        <v>6.86</v>
      </c>
      <c r="CR84" s="863">
        <v>6.86</v>
      </c>
      <c r="CS84" s="862">
        <v>6.86</v>
      </c>
      <c r="CT84" s="863">
        <v>6.86</v>
      </c>
      <c r="CU84" s="863">
        <v>6.86</v>
      </c>
      <c r="CV84" s="863">
        <v>6.86</v>
      </c>
      <c r="CW84" s="810">
        <v>6.86</v>
      </c>
      <c r="CX84" s="383">
        <f>+CW84-CR84</f>
        <v>0</v>
      </c>
      <c r="CY84" s="541">
        <f>(+(CW84/CR84-1))*100</f>
        <v>0</v>
      </c>
      <c r="CZ84" s="540"/>
      <c r="DA84" s="293"/>
      <c r="DB84" s="299"/>
    </row>
    <row r="85" spans="1:106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11">
        <v>6.952462604510222</v>
      </c>
      <c r="CM85" s="811">
        <v>6.9512202734602377</v>
      </c>
      <c r="CN85" s="811">
        <v>6.9592452075042592</v>
      </c>
      <c r="CO85" s="811">
        <v>6.9690317746803743</v>
      </c>
      <c r="CP85" s="811">
        <v>6.9223860828112667</v>
      </c>
      <c r="CQ85" s="811">
        <v>6.9566333535771401</v>
      </c>
      <c r="CR85" s="702">
        <v>6.9589398574951975</v>
      </c>
      <c r="CS85" s="704">
        <v>6.9575403976750803</v>
      </c>
      <c r="CT85" s="702">
        <v>6.9606386049974844</v>
      </c>
      <c r="CU85" s="702">
        <v>6.9664431318070559</v>
      </c>
      <c r="CV85" s="702">
        <v>6.9544981621150157</v>
      </c>
      <c r="CW85" s="811">
        <v>6.9599694386029958</v>
      </c>
      <c r="CX85" s="383">
        <f>+CW85-CR85</f>
        <v>1.0295811077982719E-3</v>
      </c>
      <c r="CY85" s="541">
        <f>(+(CW85/CR85-1))*100</f>
        <v>1.4795085586061241E-2</v>
      </c>
      <c r="CZ85" s="540"/>
      <c r="DA85" s="293"/>
      <c r="DB85" s="299"/>
    </row>
    <row r="86" spans="1:106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60.553996279902293</v>
      </c>
      <c r="CM86" s="574">
        <v>60.388014925453916</v>
      </c>
      <c r="CN86" s="574">
        <v>63.418267721150691</v>
      </c>
      <c r="CO86" s="418"/>
      <c r="CP86" s="846"/>
      <c r="CQ86" s="846"/>
      <c r="CR86" s="880"/>
      <c r="CS86" s="741"/>
      <c r="CT86" s="359"/>
      <c r="CU86" s="359"/>
      <c r="CV86" s="359"/>
      <c r="CW86" s="418"/>
      <c r="CX86" s="383"/>
      <c r="CY86" s="541"/>
      <c r="CZ86" s="540"/>
      <c r="DA86" s="293"/>
      <c r="DB86" s="299"/>
    </row>
    <row r="87" spans="1:106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20">
        <v>2.1086999999999998</v>
      </c>
      <c r="CN87" s="820">
        <v>2.1131500000000001</v>
      </c>
      <c r="CO87" s="788">
        <v>2.1133000000000002</v>
      </c>
      <c r="CP87" s="788">
        <v>2.11435</v>
      </c>
      <c r="CQ87" s="788">
        <v>2.1156000000000001</v>
      </c>
      <c r="CR87" s="881">
        <v>2.11693</v>
      </c>
      <c r="CS87" s="881">
        <v>2.1175000000000002</v>
      </c>
      <c r="CT87" s="881">
        <v>2.1176900000000001</v>
      </c>
      <c r="CU87" s="881">
        <v>2.11788</v>
      </c>
      <c r="CV87" s="881">
        <v>2.1180699999999999</v>
      </c>
      <c r="CW87" s="885">
        <v>2.1182599999999998</v>
      </c>
      <c r="CX87" s="383">
        <f>+CW87-CR87</f>
        <v>1.3299999999998313E-3</v>
      </c>
      <c r="CY87" s="541">
        <f>(+(CW87/CR87-1))*100</f>
        <v>6.2826829418072272E-2</v>
      </c>
      <c r="CZ87" s="540"/>
      <c r="DA87" s="293"/>
      <c r="DB87" s="299"/>
    </row>
    <row r="88" spans="1:106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20">
        <v>2.1109290322580647</v>
      </c>
      <c r="CO88" s="418"/>
      <c r="CP88" s="846"/>
      <c r="CQ88" s="846"/>
      <c r="CR88" s="880"/>
      <c r="CS88" s="741"/>
      <c r="CT88" s="359"/>
      <c r="CU88" s="359"/>
      <c r="CV88" s="359"/>
      <c r="CW88" s="418"/>
      <c r="CX88" s="383"/>
      <c r="CY88" s="541"/>
      <c r="CZ88" s="540"/>
      <c r="DA88" s="293"/>
      <c r="DB88" s="299"/>
    </row>
    <row r="89" spans="1:106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74"/>
      <c r="CJ89" s="751"/>
      <c r="CK89" s="774"/>
      <c r="CL89" s="751"/>
      <c r="CM89" s="821"/>
      <c r="CN89" s="821"/>
      <c r="CO89" s="731"/>
      <c r="CP89" s="847"/>
      <c r="CQ89" s="847"/>
      <c r="CR89" s="882"/>
      <c r="CS89" s="742"/>
      <c r="CT89" s="729"/>
      <c r="CU89" s="729"/>
      <c r="CV89" s="729"/>
      <c r="CW89" s="731"/>
      <c r="CX89" s="637"/>
      <c r="CY89" s="546"/>
      <c r="CZ89" s="540"/>
      <c r="DA89" s="293"/>
      <c r="DB89" s="299"/>
    </row>
    <row r="90" spans="1:106" ht="12.75" customHeight="1" thickBot="1" x14ac:dyDescent="0.25">
      <c r="A90" s="227"/>
      <c r="B90" s="898"/>
      <c r="C90" s="516" t="s">
        <v>202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799">
        <v>1922.6725021763846</v>
      </c>
      <c r="CM90" s="799">
        <v>2132.0103277288626</v>
      </c>
      <c r="CN90" s="799">
        <v>2279.93837003207</v>
      </c>
      <c r="CO90" s="799">
        <v>2320.4290135932943</v>
      </c>
      <c r="CP90" s="799">
        <v>2302.6509695000004</v>
      </c>
      <c r="CQ90" s="869">
        <v>2265.3812825393588</v>
      </c>
      <c r="CR90" s="799">
        <v>2225.4562761851312</v>
      </c>
      <c r="CS90" s="787">
        <v>2225.4562761851312</v>
      </c>
      <c r="CT90" s="787">
        <v>2225.4562761851312</v>
      </c>
      <c r="CU90" s="787">
        <v>2225.4562761851312</v>
      </c>
      <c r="CV90" s="787">
        <v>2225.4562761851312</v>
      </c>
      <c r="CW90" s="787">
        <v>2215.0520155247814</v>
      </c>
      <c r="CX90" s="383">
        <f>+CW90-CR90</f>
        <v>-10.404260660349792</v>
      </c>
      <c r="CY90" s="541">
        <f>(+(CW90/CR90-1))*100</f>
        <v>-0.46751134909668313</v>
      </c>
      <c r="CZ90" s="540"/>
      <c r="DA90" s="293"/>
      <c r="DB90" s="299"/>
    </row>
    <row r="91" spans="1:106" x14ac:dyDescent="0.2">
      <c r="A91" s="227"/>
      <c r="B91" s="8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3"/>
      <c r="CK91" s="814"/>
      <c r="CL91" s="422"/>
      <c r="CM91" s="422"/>
      <c r="CN91" s="422"/>
      <c r="CO91" s="422"/>
      <c r="CP91" s="422"/>
      <c r="CQ91" s="422"/>
      <c r="CR91" s="419"/>
      <c r="CS91" s="743"/>
      <c r="CT91" s="419"/>
      <c r="CU91" s="419"/>
      <c r="CV91" s="419"/>
      <c r="CW91" s="422"/>
      <c r="CX91" s="638"/>
      <c r="CY91" s="422"/>
      <c r="CZ91" s="540"/>
      <c r="DA91" s="293"/>
    </row>
    <row r="92" spans="1:106" ht="12.75" customHeight="1" x14ac:dyDescent="0.2">
      <c r="A92" s="227"/>
      <c r="B92" s="898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420"/>
      <c r="CS92" s="744"/>
      <c r="CT92" s="420"/>
      <c r="CU92" s="420"/>
      <c r="CV92" s="420"/>
      <c r="CW92" s="423"/>
      <c r="CX92" s="639"/>
      <c r="CY92" s="423"/>
      <c r="CZ92" s="540"/>
      <c r="DA92" s="293"/>
    </row>
    <row r="93" spans="1:106" x14ac:dyDescent="0.2">
      <c r="A93" s="227"/>
      <c r="B93" s="898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607">
        <v>0.58237825597839965</v>
      </c>
      <c r="CN93" s="607">
        <v>0.13372717424955383</v>
      </c>
      <c r="CO93" s="423"/>
      <c r="CP93" s="423"/>
      <c r="CQ93" s="423"/>
      <c r="CR93" s="420"/>
      <c r="CS93" s="744"/>
      <c r="CT93" s="420"/>
      <c r="CU93" s="420"/>
      <c r="CV93" s="420"/>
      <c r="CW93" s="423"/>
      <c r="CX93" s="639"/>
      <c r="CY93" s="423"/>
      <c r="CZ93" s="540"/>
      <c r="DA93" s="293"/>
    </row>
    <row r="94" spans="1:106" x14ac:dyDescent="0.2">
      <c r="A94" s="227"/>
      <c r="B94" s="898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607">
        <v>0.99610596875676638</v>
      </c>
      <c r="CN94" s="607">
        <v>1.1311652073708878</v>
      </c>
      <c r="CO94" s="423"/>
      <c r="CP94" s="423"/>
      <c r="CQ94" s="423"/>
      <c r="CR94" s="420"/>
      <c r="CS94" s="744"/>
      <c r="CT94" s="420"/>
      <c r="CU94" s="420"/>
      <c r="CV94" s="420"/>
      <c r="CW94" s="423"/>
      <c r="CX94" s="639"/>
      <c r="CY94" s="423"/>
      <c r="CZ94" s="540"/>
      <c r="DA94" s="293"/>
    </row>
    <row r="95" spans="1:106" x14ac:dyDescent="0.2">
      <c r="A95" s="227"/>
      <c r="B95" s="898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607">
        <v>2.6384119150664853</v>
      </c>
      <c r="CN95" s="607">
        <v>3.28129907083754</v>
      </c>
      <c r="CO95" s="423"/>
      <c r="CP95" s="423"/>
      <c r="CQ95" s="423"/>
      <c r="CR95" s="420"/>
      <c r="CS95" s="744"/>
      <c r="CT95" s="420"/>
      <c r="CU95" s="420"/>
      <c r="CV95" s="420"/>
      <c r="CW95" s="423"/>
      <c r="CX95" s="639"/>
      <c r="CY95" s="423"/>
      <c r="CZ95" s="540"/>
      <c r="DA95" s="293"/>
    </row>
    <row r="96" spans="1:106" x14ac:dyDescent="0.2">
      <c r="A96" s="227"/>
      <c r="B96" s="898"/>
      <c r="C96" s="17" t="s">
        <v>3</v>
      </c>
      <c r="D96" s="723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420"/>
      <c r="CS96" s="744"/>
      <c r="CT96" s="420"/>
      <c r="CU96" s="420"/>
      <c r="CV96" s="420"/>
      <c r="CW96" s="423"/>
      <c r="CX96" s="639"/>
      <c r="CY96" s="423"/>
      <c r="CZ96" s="540"/>
      <c r="DA96" s="293"/>
    </row>
    <row r="97" spans="1:105" x14ac:dyDescent="0.2">
      <c r="A97" s="227"/>
      <c r="B97" s="898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f>(0.581731519168357/100)*100</f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571">
        <v>0.40435913208876761</v>
      </c>
      <c r="CN97" s="571">
        <v>-0.14267327885379744</v>
      </c>
      <c r="CO97" s="423"/>
      <c r="CP97" s="423"/>
      <c r="CQ97" s="423"/>
      <c r="CR97" s="420"/>
      <c r="CS97" s="744"/>
      <c r="CT97" s="420"/>
      <c r="CU97" s="420"/>
      <c r="CV97" s="420"/>
      <c r="CW97" s="423"/>
      <c r="CX97" s="639"/>
      <c r="CY97" s="423"/>
      <c r="CZ97" s="540"/>
      <c r="DA97" s="293"/>
    </row>
    <row r="98" spans="1:105" x14ac:dyDescent="0.2">
      <c r="A98" s="227"/>
      <c r="B98" s="898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f>(4.33684902269107/100)*100</f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571">
        <v>0.58293217075642279</v>
      </c>
      <c r="CN98" s="571">
        <v>0.43944352068345793</v>
      </c>
      <c r="CO98" s="423"/>
      <c r="CP98" s="423"/>
      <c r="CQ98" s="423"/>
      <c r="CR98" s="420"/>
      <c r="CS98" s="744"/>
      <c r="CT98" s="420"/>
      <c r="CU98" s="420"/>
      <c r="CV98" s="420"/>
      <c r="CW98" s="423"/>
      <c r="CX98" s="639"/>
      <c r="CY98" s="423"/>
      <c r="CZ98" s="540"/>
      <c r="DA98" s="293"/>
    </row>
    <row r="99" spans="1:105" x14ac:dyDescent="0.2">
      <c r="A99" s="227"/>
      <c r="B99" s="898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f>(4.33684902269107/100)*100</f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571">
        <v>1.834187863919734</v>
      </c>
      <c r="CN99" s="571">
        <v>1.6628791988061664</v>
      </c>
      <c r="CO99" s="423"/>
      <c r="CP99" s="423"/>
      <c r="CQ99" s="423"/>
      <c r="CR99" s="420"/>
      <c r="CS99" s="744"/>
      <c r="CT99" s="420"/>
      <c r="CU99" s="420"/>
      <c r="CV99" s="420"/>
      <c r="CW99" s="423"/>
      <c r="CX99" s="639"/>
      <c r="CY99" s="423"/>
      <c r="CZ99" s="540"/>
      <c r="DA99" s="293"/>
    </row>
    <row r="100" spans="1:105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736">
        <v>3.9774837245712603E-2</v>
      </c>
      <c r="CN100" s="736">
        <v>4.9879819837173399E-2</v>
      </c>
      <c r="CO100" s="423"/>
      <c r="CP100" s="423"/>
      <c r="CQ100" s="423"/>
      <c r="CR100" s="420"/>
      <c r="CS100" s="744"/>
      <c r="CT100" s="420"/>
      <c r="CU100" s="420"/>
      <c r="CV100" s="420"/>
      <c r="CW100" s="423"/>
      <c r="CX100" s="639"/>
      <c r="CY100" s="423"/>
      <c r="CZ100" s="540"/>
      <c r="DA100" s="293"/>
    </row>
    <row r="101" spans="1:105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736">
        <v>-1.15944197734531</v>
      </c>
      <c r="CN101" s="736">
        <v>-0.60827965970972098</v>
      </c>
      <c r="CO101" s="423"/>
      <c r="CP101" s="423"/>
      <c r="CQ101" s="423"/>
      <c r="CR101" s="420"/>
      <c r="CS101" s="744"/>
      <c r="CT101" s="420"/>
      <c r="CU101" s="420"/>
      <c r="CV101" s="420"/>
      <c r="CW101" s="423"/>
      <c r="CX101" s="639"/>
      <c r="CY101" s="423"/>
      <c r="CZ101" s="540"/>
      <c r="DA101" s="293"/>
    </row>
    <row r="102" spans="1:105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736">
        <v>0.28138248362632701</v>
      </c>
      <c r="CN102" s="736">
        <v>0.84057923737905804</v>
      </c>
      <c r="CO102" s="423"/>
      <c r="CP102" s="423"/>
      <c r="CQ102" s="423"/>
      <c r="CR102" s="420"/>
      <c r="CS102" s="744"/>
      <c r="CT102" s="420"/>
      <c r="CU102" s="420"/>
      <c r="CV102" s="420"/>
      <c r="CW102" s="423"/>
      <c r="CX102" s="639"/>
      <c r="CY102" s="423"/>
      <c r="CZ102" s="540"/>
      <c r="DA102" s="293"/>
    </row>
    <row r="103" spans="1:105" ht="13.5" customHeight="1" thickBot="1" x14ac:dyDescent="0.25">
      <c r="A103" s="227"/>
      <c r="B103" s="44"/>
      <c r="C103" s="17"/>
      <c r="D103" s="103" t="s">
        <v>205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737">
        <v>-1.39757824949632</v>
      </c>
      <c r="CN103" s="737">
        <v>-1.38761845343635</v>
      </c>
      <c r="CO103" s="424"/>
      <c r="CP103" s="424"/>
      <c r="CQ103" s="424"/>
      <c r="CR103" s="421"/>
      <c r="CS103" s="745"/>
      <c r="CT103" s="421"/>
      <c r="CU103" s="421"/>
      <c r="CV103" s="421"/>
      <c r="CW103" s="424"/>
      <c r="CX103" s="639"/>
      <c r="CY103" s="423"/>
      <c r="CZ103" s="540"/>
      <c r="DA103" s="293"/>
    </row>
    <row r="104" spans="1:105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419"/>
      <c r="CS104" s="743"/>
      <c r="CT104" s="419"/>
      <c r="CU104" s="419"/>
      <c r="CV104" s="419"/>
      <c r="CW104" s="422"/>
      <c r="CX104" s="640"/>
      <c r="CY104" s="548"/>
      <c r="CZ104" s="540"/>
      <c r="DA104" s="293"/>
    </row>
    <row r="105" spans="1:105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68">
        <v>2.5</v>
      </c>
      <c r="CM105" s="768">
        <v>2.5</v>
      </c>
      <c r="CN105" s="826">
        <v>2.5</v>
      </c>
      <c r="CO105" s="768">
        <v>2.5</v>
      </c>
      <c r="CP105" s="768">
        <v>2.5</v>
      </c>
      <c r="CQ105" s="768">
        <v>2.5</v>
      </c>
      <c r="CR105" s="865">
        <v>2.5</v>
      </c>
      <c r="CS105" s="864">
        <v>2.5</v>
      </c>
      <c r="CT105" s="865">
        <v>2.5</v>
      </c>
      <c r="CU105" s="865">
        <v>2.5</v>
      </c>
      <c r="CV105" s="865">
        <v>2.5</v>
      </c>
      <c r="CW105" s="768">
        <v>2.5</v>
      </c>
      <c r="CX105" s="383" t="s">
        <v>3</v>
      </c>
      <c r="CY105" s="541"/>
      <c r="CZ105" s="540"/>
      <c r="DA105" s="293"/>
    </row>
    <row r="106" spans="1:105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69">
        <v>4</v>
      </c>
      <c r="CM106" s="769">
        <v>4</v>
      </c>
      <c r="CN106" s="769">
        <v>4</v>
      </c>
      <c r="CO106" s="769">
        <v>4</v>
      </c>
      <c r="CP106" s="769">
        <v>4</v>
      </c>
      <c r="CQ106" s="769">
        <v>4</v>
      </c>
      <c r="CR106" s="867">
        <v>4</v>
      </c>
      <c r="CS106" s="866">
        <v>4</v>
      </c>
      <c r="CT106" s="867">
        <v>4</v>
      </c>
      <c r="CU106" s="867">
        <v>4</v>
      </c>
      <c r="CV106" s="867">
        <v>4</v>
      </c>
      <c r="CW106" s="769">
        <v>4</v>
      </c>
      <c r="CX106" s="641" t="s">
        <v>3</v>
      </c>
      <c r="CY106" s="549"/>
      <c r="CZ106" s="540"/>
      <c r="DA106" s="293"/>
    </row>
    <row r="107" spans="1:10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883"/>
      <c r="CS107" s="239"/>
      <c r="CT107" s="239"/>
      <c r="CU107" s="239"/>
      <c r="CV107" s="239"/>
      <c r="CW107" s="239"/>
      <c r="CX107" s="311"/>
      <c r="CY107" s="311"/>
      <c r="CZ107" s="398"/>
      <c r="DA107" s="293"/>
    </row>
    <row r="108" spans="1:105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884"/>
      <c r="CS108" s="320"/>
      <c r="CT108" s="320"/>
      <c r="CU108" s="320"/>
      <c r="CV108" s="241"/>
      <c r="CW108" s="320"/>
      <c r="CX108" s="894"/>
      <c r="CY108" s="894"/>
      <c r="CZ108" s="398"/>
      <c r="DA108" s="293"/>
    </row>
    <row r="109" spans="1:10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884"/>
      <c r="CS109" s="320"/>
      <c r="CT109" s="320"/>
      <c r="CU109" s="320"/>
      <c r="CV109" s="241"/>
      <c r="CW109" s="320"/>
      <c r="CX109" s="312"/>
      <c r="CY109" s="313"/>
      <c r="CZ109" s="398"/>
      <c r="DA109" s="293"/>
    </row>
    <row r="110" spans="1:105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884"/>
      <c r="CS110" s="320"/>
      <c r="CT110" s="320"/>
      <c r="CU110" s="320"/>
      <c r="CV110" s="241"/>
      <c r="CW110" s="320"/>
      <c r="CX110" s="312"/>
      <c r="CY110" s="313"/>
      <c r="CZ110" s="398"/>
      <c r="DA110" s="293"/>
    </row>
    <row r="111" spans="1:105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884"/>
      <c r="CS111" s="320"/>
      <c r="CT111" s="320"/>
      <c r="CU111" s="320"/>
      <c r="CV111" s="241"/>
      <c r="CW111" s="320"/>
      <c r="CX111" s="312"/>
      <c r="CY111" s="313"/>
      <c r="CZ111" s="398"/>
      <c r="DA111" s="293"/>
    </row>
    <row r="112" spans="1:10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1"/>
      <c r="CS112" s="321"/>
      <c r="CT112" s="321"/>
      <c r="CU112" s="321"/>
      <c r="CV112" s="242"/>
      <c r="CW112" s="321"/>
      <c r="CX112" s="312"/>
      <c r="CY112" s="311"/>
      <c r="CZ112" s="398"/>
      <c r="DA112" s="293"/>
    </row>
    <row r="113" spans="3:105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O113" s="148"/>
      <c r="CS113" s="824"/>
      <c r="CT113" s="824"/>
      <c r="CU113" s="824"/>
      <c r="CX113" s="311"/>
      <c r="CY113" s="311"/>
      <c r="CZ113" s="398"/>
      <c r="DA113" s="293"/>
    </row>
    <row r="114" spans="3:105" ht="13.5" customHeight="1" x14ac:dyDescent="0.25">
      <c r="C114" s="6">
        <v>2</v>
      </c>
      <c r="D114" s="1" t="s">
        <v>42</v>
      </c>
      <c r="CQ114" s="827"/>
      <c r="CS114" s="848"/>
      <c r="CT114" s="244"/>
      <c r="CU114" s="823"/>
      <c r="CV114" s="244"/>
      <c r="CW114" s="311"/>
      <c r="CX114" s="311"/>
      <c r="CY114" s="311"/>
      <c r="CZ114" s="398"/>
      <c r="DA114" s="293"/>
    </row>
    <row r="115" spans="3:105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7"/>
      <c r="CR115" s="770"/>
      <c r="CS115" s="848"/>
      <c r="CT115" s="822"/>
      <c r="CU115" s="823"/>
      <c r="CV115" s="244"/>
      <c r="CW115" s="311"/>
      <c r="CX115" s="311"/>
      <c r="CY115" s="311"/>
      <c r="CZ115" s="398"/>
      <c r="DA115" s="293"/>
    </row>
    <row r="116" spans="3:105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7"/>
      <c r="CR116" s="770"/>
      <c r="CS116" s="848"/>
      <c r="CT116" s="822"/>
      <c r="CU116" s="823"/>
      <c r="CV116" s="244"/>
      <c r="CW116" s="311"/>
      <c r="CX116" s="311"/>
      <c r="CY116" s="311"/>
      <c r="CZ116" s="398"/>
      <c r="DA116" s="293"/>
    </row>
    <row r="117" spans="3:10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7"/>
      <c r="CR117" s="770"/>
      <c r="CS117" s="848"/>
      <c r="CT117" s="822"/>
      <c r="CU117" s="823"/>
      <c r="CV117" s="244"/>
      <c r="CW117" s="311"/>
      <c r="CX117" s="311"/>
      <c r="CY117" s="311"/>
      <c r="CZ117" s="398"/>
      <c r="DA117" s="293"/>
    </row>
    <row r="118" spans="3:10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7"/>
      <c r="CR118" s="770"/>
      <c r="CS118" s="848"/>
      <c r="CT118" s="825">
        <v>104510.94565049003</v>
      </c>
      <c r="CU118" s="314">
        <v>3748.4414217100007</v>
      </c>
      <c r="CV118" s="245">
        <v>5.9022346200072207</v>
      </c>
      <c r="CW118" s="314">
        <v>1041.7441106811264</v>
      </c>
      <c r="CX118" s="314">
        <v>7325.4358837300024</v>
      </c>
      <c r="CY118" s="314">
        <v>1173.9042372699998</v>
      </c>
      <c r="CZ118" s="398"/>
      <c r="DA118" s="293"/>
    </row>
    <row r="119" spans="3:105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5"/>
      <c r="CS119" s="848"/>
      <c r="CT119" s="314">
        <v>104530.49321927998</v>
      </c>
      <c r="CU119" s="314">
        <v>3742.0123834300007</v>
      </c>
      <c r="CV119" s="245">
        <v>5.9022346200072207</v>
      </c>
      <c r="CW119" s="314">
        <v>1041.7441106811273</v>
      </c>
      <c r="CX119" s="314">
        <v>7325.3621433799999</v>
      </c>
      <c r="CY119" s="314">
        <v>1172.6782247699998</v>
      </c>
      <c r="CZ119" s="398"/>
      <c r="DA119" s="293"/>
    </row>
    <row r="120" spans="3:105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5"/>
      <c r="CS120" s="314"/>
      <c r="CT120" s="314">
        <v>104704.79383489999</v>
      </c>
      <c r="CU120" s="314">
        <v>3731.8288796299998</v>
      </c>
      <c r="CV120" s="245">
        <v>5.9022346199926687</v>
      </c>
      <c r="CW120" s="314">
        <v>1041.7441106811264</v>
      </c>
      <c r="CX120" s="314">
        <v>7321.7714720500016</v>
      </c>
      <c r="CY120" s="314">
        <v>1170.6260789099999</v>
      </c>
      <c r="CZ120" s="398"/>
      <c r="DA120" s="293"/>
    </row>
    <row r="121" spans="3:105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5"/>
      <c r="CS121" s="314"/>
      <c r="CT121" s="314">
        <v>104908.03991266999</v>
      </c>
      <c r="CU121" s="314">
        <v>3728.1804865799995</v>
      </c>
      <c r="CV121" s="245">
        <v>5.9022346200072207</v>
      </c>
      <c r="CW121" s="314">
        <v>1041.7441106811268</v>
      </c>
      <c r="CX121" s="314">
        <v>7322.1127729399996</v>
      </c>
      <c r="CY121" s="314">
        <v>1170.3904301700002</v>
      </c>
      <c r="CZ121" s="398"/>
      <c r="DA121" s="293"/>
    </row>
    <row r="122" spans="3:10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5"/>
      <c r="CS122" s="314"/>
      <c r="CT122" s="314">
        <v>105120.70884759998</v>
      </c>
      <c r="CU122" s="314">
        <v>3734.8051727900011</v>
      </c>
      <c r="CV122" s="245">
        <v>5.9022346199926687</v>
      </c>
      <c r="CW122" s="314">
        <v>1041.7441106811264</v>
      </c>
      <c r="CX122" s="314">
        <v>7329.7338418399986</v>
      </c>
      <c r="CY122" s="314">
        <v>1169.4049078900002</v>
      </c>
      <c r="CZ122" s="398"/>
      <c r="DA122" s="293"/>
    </row>
    <row r="123" spans="3:10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5"/>
      <c r="CS123" s="314"/>
      <c r="CT123" s="314"/>
      <c r="CU123" s="314"/>
      <c r="CV123" s="245"/>
      <c r="CW123" s="314"/>
      <c r="CX123" s="314"/>
      <c r="CY123" s="314"/>
      <c r="CZ123" s="398"/>
      <c r="DA123" s="293"/>
    </row>
    <row r="124" spans="3:10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5"/>
      <c r="CS124" s="314"/>
      <c r="CT124" s="314"/>
      <c r="CU124" s="314"/>
      <c r="CV124" s="245"/>
      <c r="CW124" s="314"/>
      <c r="CX124" s="314"/>
      <c r="CY124" s="314"/>
      <c r="CZ124" s="398"/>
      <c r="DA124" s="293"/>
    </row>
    <row r="125" spans="3:10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5"/>
      <c r="CS125" s="314"/>
      <c r="CT125" s="314"/>
      <c r="CU125" s="314"/>
      <c r="CV125" s="245"/>
      <c r="CW125" s="314"/>
      <c r="CX125" s="314"/>
      <c r="CY125" s="314"/>
      <c r="CZ125" s="398"/>
      <c r="DA125" s="293"/>
    </row>
    <row r="126" spans="3:105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5"/>
      <c r="CS126" s="314"/>
      <c r="CT126" s="314">
        <f>+SUM(CT118:CY118)</f>
        <v>117806.37353850118</v>
      </c>
      <c r="CU126" s="314"/>
      <c r="CV126" s="245"/>
      <c r="CW126" s="314"/>
      <c r="CX126" s="314"/>
      <c r="CY126" s="314"/>
      <c r="CZ126" s="398"/>
      <c r="DA126" s="293"/>
    </row>
    <row r="127" spans="3:105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2"/>
      <c r="CS127" s="315"/>
      <c r="CT127" s="314">
        <f t="shared" ref="CT127:CT130" si="37">+SUM(CT119:CY119)</f>
        <v>117818.19231616112</v>
      </c>
      <c r="CU127" s="315"/>
      <c r="CV127" s="246"/>
      <c r="CW127" s="315"/>
      <c r="CX127" s="315"/>
      <c r="CY127" s="315"/>
    </row>
    <row r="128" spans="3:105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2"/>
      <c r="CS128" s="315"/>
      <c r="CT128" s="314">
        <f t="shared" si="37"/>
        <v>117976.66661079113</v>
      </c>
      <c r="CU128" s="315"/>
      <c r="CV128" s="246"/>
      <c r="CW128" s="315"/>
      <c r="CX128" s="315"/>
      <c r="CY128" s="315"/>
    </row>
    <row r="129" spans="3:10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2"/>
      <c r="CS129" s="315"/>
      <c r="CT129" s="314">
        <f t="shared" si="37"/>
        <v>118176.36994766112</v>
      </c>
      <c r="CU129" s="315"/>
      <c r="CV129" s="246"/>
      <c r="CW129" s="315"/>
      <c r="CX129" s="315"/>
      <c r="CY129" s="315"/>
    </row>
    <row r="130" spans="3:10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2"/>
      <c r="CS130" s="315"/>
      <c r="CT130" s="314">
        <f t="shared" si="37"/>
        <v>118402.2991154211</v>
      </c>
      <c r="CU130" s="315"/>
      <c r="CV130" s="246"/>
      <c r="CW130" s="315"/>
      <c r="CX130" s="315"/>
      <c r="CY130" s="315"/>
    </row>
    <row r="131" spans="3:10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2"/>
      <c r="CS131" s="315"/>
      <c r="CT131" s="314"/>
      <c r="CU131" s="315"/>
      <c r="CV131" s="246"/>
      <c r="CW131" s="315"/>
      <c r="CX131" s="315"/>
      <c r="CY131" s="315"/>
    </row>
    <row r="132" spans="3:10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2"/>
      <c r="CS132" s="315"/>
      <c r="CT132" s="314"/>
      <c r="CU132" s="315"/>
      <c r="CV132" s="246"/>
      <c r="CW132" s="315"/>
      <c r="CX132" s="315"/>
      <c r="CY132" s="315"/>
    </row>
    <row r="133" spans="3:10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2"/>
      <c r="CS133" s="315"/>
      <c r="CT133" s="315"/>
      <c r="CU133" s="315"/>
      <c r="CV133" s="246"/>
      <c r="CW133" s="315"/>
      <c r="CX133" s="315"/>
      <c r="CY133" s="315"/>
    </row>
    <row r="134" spans="3:10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2"/>
      <c r="CS134" s="315"/>
      <c r="CT134" s="315"/>
      <c r="CU134" s="315"/>
      <c r="CV134" s="246"/>
      <c r="CW134" s="315"/>
      <c r="CX134" s="315"/>
      <c r="CY134" s="315"/>
    </row>
    <row r="135" spans="3:10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2"/>
      <c r="CS135" s="315"/>
      <c r="CT135" s="315"/>
      <c r="CU135" s="315"/>
      <c r="CV135" s="246"/>
      <c r="CW135" s="315"/>
      <c r="CX135" s="315"/>
      <c r="CY135" s="315"/>
    </row>
    <row r="136" spans="3:10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2"/>
      <c r="CS136" s="315"/>
      <c r="CT136" s="315">
        <v>105293.77053201997</v>
      </c>
      <c r="CU136" s="315">
        <v>3732.5925926900004</v>
      </c>
      <c r="CV136" s="246">
        <v>5.9022346199926687</v>
      </c>
      <c r="CW136" s="315">
        <v>1041.7441106811268</v>
      </c>
      <c r="CX136" s="315">
        <v>7336.6462845499991</v>
      </c>
      <c r="CY136" s="315">
        <v>1169.2235390900005</v>
      </c>
    </row>
    <row r="137" spans="3:10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2"/>
      <c r="CS137" s="315"/>
      <c r="CT137" s="315">
        <v>105515.52080209003</v>
      </c>
      <c r="CU137" s="315">
        <v>3726.5581745900008</v>
      </c>
      <c r="CV137" s="246">
        <v>5.9022346199926687</v>
      </c>
      <c r="CW137" s="315">
        <v>1041.7441106811264</v>
      </c>
      <c r="CX137" s="315">
        <v>7341.8122662800033</v>
      </c>
      <c r="CY137" s="315">
        <v>1169.4985105799999</v>
      </c>
    </row>
    <row r="138" spans="3:10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2"/>
      <c r="CS138" s="315"/>
      <c r="CT138" s="315">
        <v>105978.66487044</v>
      </c>
      <c r="CU138" s="315">
        <v>3718.43262233</v>
      </c>
      <c r="CV138" s="246">
        <v>5.9022346199926687</v>
      </c>
      <c r="CW138" s="315">
        <v>1041.7441106811268</v>
      </c>
      <c r="CX138" s="315">
        <v>7353.4693992300008</v>
      </c>
      <c r="CY138" s="315">
        <v>1169.0078423699999</v>
      </c>
    </row>
    <row r="139" spans="3:10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2"/>
      <c r="CS139" s="315"/>
      <c r="CT139" s="315">
        <v>106221.32143994002</v>
      </c>
      <c r="CU139" s="315">
        <v>3715.39432674</v>
      </c>
      <c r="CV139" s="246">
        <v>5.9022346200072207</v>
      </c>
      <c r="CW139" s="315">
        <v>1041.7441106811264</v>
      </c>
      <c r="CX139" s="315">
        <v>7363.8230553900021</v>
      </c>
      <c r="CY139" s="315">
        <v>1168.5830320899997</v>
      </c>
    </row>
    <row r="140" spans="3:103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2"/>
      <c r="CS140" s="315"/>
      <c r="CT140" s="315">
        <v>107075.08550947996</v>
      </c>
      <c r="CU140" s="315">
        <v>3712.5752830100005</v>
      </c>
      <c r="CV140" s="246">
        <v>5.9022346200072207</v>
      </c>
      <c r="CW140" s="315">
        <v>1041.7441106811268</v>
      </c>
      <c r="CX140" s="315">
        <v>7372.7722015199997</v>
      </c>
      <c r="CY140" s="315">
        <v>1167.8079689499998</v>
      </c>
    </row>
    <row r="141" spans="3:10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2"/>
      <c r="CS141" s="315"/>
      <c r="CT141" s="315"/>
      <c r="CU141" s="315"/>
      <c r="CV141" s="246"/>
      <c r="CW141" s="315"/>
      <c r="CX141" s="315"/>
      <c r="CY141" s="315"/>
    </row>
    <row r="142" spans="3:10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2"/>
      <c r="CS142" s="315"/>
      <c r="CT142" s="315">
        <f>+SUM(CT136:CY136)</f>
        <v>118579.8792936511</v>
      </c>
      <c r="CU142" s="315"/>
      <c r="CV142" s="246"/>
      <c r="CW142" s="315"/>
      <c r="CX142" s="315"/>
      <c r="CY142" s="315"/>
    </row>
    <row r="143" spans="3:10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2"/>
      <c r="CS143" s="315"/>
      <c r="CT143" s="315">
        <f t="shared" ref="CT143:CT146" si="38">+SUM(CT137:CY137)</f>
        <v>118801.03609884116</v>
      </c>
      <c r="CU143" s="315"/>
      <c r="CV143" s="246"/>
      <c r="CW143" s="315"/>
      <c r="CX143" s="315"/>
      <c r="CY143" s="315"/>
    </row>
    <row r="144" spans="3:10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2"/>
      <c r="CS144" s="315"/>
      <c r="CT144" s="315">
        <f t="shared" si="38"/>
        <v>119267.22107967113</v>
      </c>
      <c r="CU144" s="315"/>
      <c r="CV144" s="246"/>
      <c r="CW144" s="315"/>
      <c r="CX144" s="315"/>
      <c r="CY144" s="315"/>
    </row>
    <row r="145" spans="3:10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2"/>
      <c r="CS145" s="315"/>
      <c r="CT145" s="315">
        <f t="shared" si="38"/>
        <v>119516.76819946116</v>
      </c>
      <c r="CU145" s="315"/>
      <c r="CV145" s="246"/>
      <c r="CW145" s="315"/>
      <c r="CX145" s="315"/>
      <c r="CY145" s="315"/>
    </row>
    <row r="146" spans="3:10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2"/>
      <c r="CS146" s="315"/>
      <c r="CT146" s="315">
        <f t="shared" si="38"/>
        <v>120375.8873082611</v>
      </c>
      <c r="CU146" s="315"/>
      <c r="CV146" s="246"/>
      <c r="CW146" s="315"/>
      <c r="CX146" s="315"/>
      <c r="CY146" s="315"/>
    </row>
    <row r="147" spans="3:10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2"/>
      <c r="CS147" s="315"/>
      <c r="CT147" s="315"/>
      <c r="CU147" s="315"/>
      <c r="CV147" s="246"/>
      <c r="CW147" s="315"/>
      <c r="CX147" s="315"/>
      <c r="CY147" s="315"/>
    </row>
    <row r="148" spans="3:10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2"/>
      <c r="CS148" s="315"/>
      <c r="CT148" s="315"/>
      <c r="CU148" s="315"/>
      <c r="CV148" s="246"/>
      <c r="CW148" s="315"/>
      <c r="CX148" s="315"/>
      <c r="CY148" s="315"/>
    </row>
    <row r="149" spans="3:10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2"/>
      <c r="CS149" s="315"/>
      <c r="CT149" s="315"/>
      <c r="CU149" s="315"/>
      <c r="CV149" s="246"/>
      <c r="CW149" s="315"/>
      <c r="CX149" s="315"/>
      <c r="CY149" s="315"/>
    </row>
    <row r="150" spans="3:10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2"/>
      <c r="CS150" s="315"/>
      <c r="CT150" s="315"/>
      <c r="CU150" s="315"/>
      <c r="CV150" s="246"/>
      <c r="CW150" s="315"/>
      <c r="CX150" s="315"/>
      <c r="CY150" s="315"/>
    </row>
    <row r="151" spans="3:10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2"/>
      <c r="CS151" s="315"/>
      <c r="CT151" s="315"/>
      <c r="CU151" s="315"/>
      <c r="CV151" s="246"/>
      <c r="CW151" s="315"/>
      <c r="CX151" s="315"/>
      <c r="CY151" s="315"/>
    </row>
    <row r="152" spans="3:10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2"/>
      <c r="CS152" s="315"/>
      <c r="CT152" s="315"/>
      <c r="CU152" s="315"/>
      <c r="CV152" s="246"/>
      <c r="CW152" s="315"/>
      <c r="CX152" s="315"/>
      <c r="CY152" s="315"/>
    </row>
    <row r="153" spans="3:10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2"/>
      <c r="CS153" s="315"/>
      <c r="CT153" s="315"/>
      <c r="CU153" s="315"/>
      <c r="CV153" s="246"/>
      <c r="CW153" s="315"/>
      <c r="CX153" s="315"/>
      <c r="CY153" s="315"/>
    </row>
    <row r="154" spans="3:10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2"/>
      <c r="CS154" s="315"/>
      <c r="CT154" s="315"/>
      <c r="CU154" s="315"/>
      <c r="CV154" s="246"/>
      <c r="CW154" s="315"/>
      <c r="CX154" s="315"/>
      <c r="CY154" s="315"/>
    </row>
    <row r="155" spans="3:10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2"/>
      <c r="CS155" s="315"/>
      <c r="CT155" s="315"/>
      <c r="CU155" s="315"/>
      <c r="CV155" s="246"/>
      <c r="CW155" s="315"/>
      <c r="CX155" s="315"/>
      <c r="CY155" s="315"/>
    </row>
    <row r="156" spans="3:10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2"/>
      <c r="CS156" s="315"/>
      <c r="CT156" s="315"/>
      <c r="CU156" s="315"/>
      <c r="CV156" s="246"/>
      <c r="CW156" s="315"/>
      <c r="CX156" s="315"/>
      <c r="CY156" s="315"/>
    </row>
    <row r="157" spans="3:10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2"/>
      <c r="CS157" s="315"/>
      <c r="CT157" s="315"/>
      <c r="CU157" s="315"/>
      <c r="CV157" s="246"/>
      <c r="CW157" s="315"/>
      <c r="CX157" s="315"/>
      <c r="CY157" s="315"/>
    </row>
    <row r="158" spans="3:10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2"/>
      <c r="CS158" s="315"/>
      <c r="CT158" s="315"/>
      <c r="CU158" s="315"/>
      <c r="CV158" s="246"/>
      <c r="CW158" s="315"/>
      <c r="CX158" s="315"/>
      <c r="CY158" s="315"/>
    </row>
    <row r="159" spans="3:10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2"/>
      <c r="CS159" s="315"/>
      <c r="CT159" s="315"/>
      <c r="CU159" s="315"/>
      <c r="CV159" s="246"/>
      <c r="CW159" s="315"/>
      <c r="CX159" s="315"/>
      <c r="CY159" s="315"/>
    </row>
    <row r="160" spans="3:10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2"/>
      <c r="CS160" s="315"/>
      <c r="CT160" s="315"/>
      <c r="CU160" s="315"/>
      <c r="CV160" s="246"/>
      <c r="CW160" s="315"/>
      <c r="CX160" s="315"/>
      <c r="CY160" s="315"/>
    </row>
    <row r="161" spans="3:10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2"/>
      <c r="CS161" s="315"/>
      <c r="CT161" s="315"/>
      <c r="CU161" s="315"/>
      <c r="CV161" s="246"/>
      <c r="CW161" s="315"/>
      <c r="CX161" s="315"/>
      <c r="CY161" s="315"/>
    </row>
    <row r="162" spans="3:10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2"/>
      <c r="CS162" s="315"/>
      <c r="CT162" s="315"/>
      <c r="CU162" s="315"/>
      <c r="CV162" s="246"/>
      <c r="CW162" s="315"/>
      <c r="CX162" s="315"/>
      <c r="CY162" s="315"/>
    </row>
    <row r="163" spans="3:10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2"/>
      <c r="CS163" s="315"/>
      <c r="CT163" s="315"/>
      <c r="CU163" s="315"/>
      <c r="CV163" s="246"/>
      <c r="CW163" s="315"/>
      <c r="CX163" s="315"/>
      <c r="CY163" s="315"/>
    </row>
    <row r="164" spans="3:10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2"/>
      <c r="CS164" s="315"/>
      <c r="CT164" s="315"/>
      <c r="CU164" s="315"/>
      <c r="CV164" s="246"/>
      <c r="CW164" s="315"/>
      <c r="CX164" s="315"/>
      <c r="CY164" s="315"/>
    </row>
    <row r="165" spans="3:10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2"/>
      <c r="CS165" s="315"/>
      <c r="CT165" s="315"/>
      <c r="CU165" s="315"/>
      <c r="CV165" s="246"/>
      <c r="CW165" s="315"/>
      <c r="CX165" s="315"/>
      <c r="CY165" s="315"/>
    </row>
    <row r="166" spans="3:10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2"/>
      <c r="CS166" s="315"/>
      <c r="CT166" s="315"/>
      <c r="CU166" s="315"/>
      <c r="CV166" s="246"/>
      <c r="CW166" s="315"/>
      <c r="CX166" s="315"/>
      <c r="CY166" s="315"/>
    </row>
    <row r="167" spans="3:10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2"/>
      <c r="CS167" s="315"/>
      <c r="CT167" s="315"/>
      <c r="CU167" s="315"/>
      <c r="CV167" s="246"/>
      <c r="CW167" s="315"/>
      <c r="CX167" s="315"/>
      <c r="CY167" s="315"/>
    </row>
    <row r="168" spans="3:10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2"/>
      <c r="CS168" s="315"/>
      <c r="CT168" s="315"/>
      <c r="CU168" s="315"/>
      <c r="CV168" s="246"/>
      <c r="CW168" s="315"/>
      <c r="CX168" s="315"/>
      <c r="CY168" s="315"/>
    </row>
    <row r="169" spans="3:10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2"/>
      <c r="CS169" s="315"/>
      <c r="CT169" s="315"/>
      <c r="CU169" s="315"/>
      <c r="CV169" s="246"/>
      <c r="CW169" s="315"/>
      <c r="CX169" s="315"/>
      <c r="CY169" s="315"/>
    </row>
    <row r="170" spans="3:10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2"/>
      <c r="CS170" s="315"/>
      <c r="CT170" s="315"/>
      <c r="CU170" s="315"/>
      <c r="CV170" s="246"/>
      <c r="CW170" s="315"/>
      <c r="CX170" s="315"/>
      <c r="CY170" s="315"/>
    </row>
    <row r="171" spans="3:10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2"/>
      <c r="CS171" s="315"/>
      <c r="CT171" s="315"/>
      <c r="CU171" s="315"/>
      <c r="CV171" s="246"/>
      <c r="CW171" s="315"/>
      <c r="CX171" s="315"/>
      <c r="CY171" s="315"/>
    </row>
    <row r="172" spans="3:10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2"/>
      <c r="CS172" s="315"/>
      <c r="CT172" s="315"/>
      <c r="CU172" s="315"/>
      <c r="CV172" s="246"/>
      <c r="CW172" s="315"/>
      <c r="CX172" s="315"/>
      <c r="CY172" s="315"/>
    </row>
    <row r="173" spans="3:10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2"/>
      <c r="CS173" s="315"/>
      <c r="CT173" s="315"/>
      <c r="CU173" s="315"/>
      <c r="CV173" s="246"/>
      <c r="CW173" s="315"/>
      <c r="CX173" s="315"/>
      <c r="CY173" s="315"/>
    </row>
    <row r="174" spans="3:10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2"/>
      <c r="CS174" s="315"/>
      <c r="CT174" s="315"/>
      <c r="CU174" s="315"/>
      <c r="CV174" s="246"/>
      <c r="CW174" s="315"/>
      <c r="CX174" s="315"/>
      <c r="CY174" s="315"/>
    </row>
    <row r="175" spans="3:10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2"/>
      <c r="CS175" s="315"/>
      <c r="CT175" s="315"/>
      <c r="CU175" s="315"/>
      <c r="CV175" s="246"/>
      <c r="CW175" s="315"/>
      <c r="CX175" s="315"/>
      <c r="CY175" s="315"/>
    </row>
    <row r="176" spans="3:10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2"/>
      <c r="CS176" s="315"/>
      <c r="CT176" s="315"/>
      <c r="CU176" s="315"/>
      <c r="CV176" s="246"/>
      <c r="CW176" s="315"/>
      <c r="CX176" s="315"/>
      <c r="CY176" s="315"/>
    </row>
    <row r="177" spans="3:10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2"/>
      <c r="CS177" s="315"/>
      <c r="CT177" s="315"/>
      <c r="CU177" s="315"/>
      <c r="CV177" s="246"/>
      <c r="CW177" s="315"/>
      <c r="CX177" s="315"/>
      <c r="CY177" s="315"/>
    </row>
    <row r="178" spans="3:10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2"/>
      <c r="CS178" s="315"/>
      <c r="CT178" s="315"/>
      <c r="CU178" s="315"/>
      <c r="CV178" s="246"/>
      <c r="CW178" s="315"/>
      <c r="CX178" s="315"/>
      <c r="CY178" s="315"/>
    </row>
    <row r="179" spans="3:10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2"/>
      <c r="CS179" s="315"/>
      <c r="CT179" s="315"/>
      <c r="CU179" s="315"/>
      <c r="CV179" s="246"/>
      <c r="CW179" s="315"/>
      <c r="CX179" s="315"/>
      <c r="CY179" s="315"/>
    </row>
    <row r="180" spans="3:10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2"/>
      <c r="CS180" s="315"/>
      <c r="CT180" s="315"/>
      <c r="CU180" s="315"/>
      <c r="CV180" s="246"/>
      <c r="CW180" s="315"/>
      <c r="CX180" s="315"/>
      <c r="CY180" s="315"/>
    </row>
    <row r="181" spans="3:10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2"/>
      <c r="CS181" s="315"/>
      <c r="CT181" s="315"/>
      <c r="CU181" s="315"/>
      <c r="CV181" s="246"/>
      <c r="CW181" s="315"/>
      <c r="CX181" s="315"/>
      <c r="CY181" s="315"/>
    </row>
    <row r="182" spans="3:10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2"/>
      <c r="CS182" s="315"/>
      <c r="CT182" s="315"/>
      <c r="CU182" s="315"/>
      <c r="CV182" s="246"/>
      <c r="CW182" s="315"/>
      <c r="CX182" s="315"/>
      <c r="CY182" s="315"/>
    </row>
    <row r="183" spans="3:10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2"/>
      <c r="CS183" s="315"/>
      <c r="CT183" s="315"/>
      <c r="CU183" s="315"/>
      <c r="CV183" s="246"/>
      <c r="CW183" s="315"/>
      <c r="CX183" s="315"/>
      <c r="CY183" s="315"/>
    </row>
    <row r="184" spans="3:10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2"/>
      <c r="CS184" s="315"/>
      <c r="CT184" s="315"/>
      <c r="CU184" s="315"/>
      <c r="CV184" s="246"/>
      <c r="CW184" s="315"/>
      <c r="CX184" s="315"/>
      <c r="CY184" s="315"/>
    </row>
    <row r="185" spans="3:10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2"/>
      <c r="CS185" s="315"/>
      <c r="CT185" s="315"/>
      <c r="CU185" s="315"/>
      <c r="CV185" s="246"/>
      <c r="CW185" s="315"/>
      <c r="CX185" s="315"/>
      <c r="CY185" s="315"/>
    </row>
    <row r="186" spans="3:10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2"/>
      <c r="CS186" s="315"/>
      <c r="CT186" s="315"/>
      <c r="CU186" s="315"/>
      <c r="CV186" s="246"/>
      <c r="CW186" s="315"/>
      <c r="CX186" s="315"/>
      <c r="CY186" s="315"/>
    </row>
    <row r="187" spans="3:10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2"/>
      <c r="CS187" s="315"/>
      <c r="CT187" s="315"/>
      <c r="CU187" s="315"/>
      <c r="CV187" s="246"/>
      <c r="CW187" s="315"/>
      <c r="CX187" s="315"/>
      <c r="CY187" s="315"/>
    </row>
    <row r="188" spans="3:10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2"/>
      <c r="CS188" s="315"/>
      <c r="CT188" s="315"/>
      <c r="CU188" s="315"/>
      <c r="CV188" s="246"/>
      <c r="CW188" s="315"/>
      <c r="CX188" s="315"/>
      <c r="CY188" s="315"/>
    </row>
    <row r="189" spans="3:10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2"/>
      <c r="CS189" s="315"/>
      <c r="CT189" s="315"/>
      <c r="CU189" s="315"/>
      <c r="CV189" s="246"/>
      <c r="CW189" s="315"/>
      <c r="CX189" s="315"/>
      <c r="CY189" s="315"/>
    </row>
    <row r="190" spans="3:10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2"/>
      <c r="CS190" s="315"/>
      <c r="CT190" s="315"/>
      <c r="CU190" s="315"/>
      <c r="CV190" s="246"/>
      <c r="CW190" s="315"/>
      <c r="CX190" s="315"/>
      <c r="CY190" s="315"/>
    </row>
    <row r="191" spans="3:10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2"/>
      <c r="CS191" s="315"/>
      <c r="CT191" s="315"/>
      <c r="CU191" s="315"/>
      <c r="CV191" s="246"/>
      <c r="CW191" s="315"/>
      <c r="CX191" s="315"/>
      <c r="CY191" s="315"/>
    </row>
    <row r="192" spans="3:10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2"/>
      <c r="CS192" s="315"/>
      <c r="CT192" s="315"/>
      <c r="CU192" s="315"/>
      <c r="CV192" s="246"/>
      <c r="CW192" s="315"/>
      <c r="CX192" s="315"/>
      <c r="CY192" s="315"/>
    </row>
    <row r="193" spans="3:10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2"/>
      <c r="CS193" s="315"/>
      <c r="CT193" s="315"/>
      <c r="CU193" s="315"/>
      <c r="CV193" s="246"/>
      <c r="CW193" s="315"/>
      <c r="CX193" s="315"/>
      <c r="CY193" s="315"/>
    </row>
    <row r="194" spans="3:10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2"/>
      <c r="CS194" s="315"/>
      <c r="CT194" s="315"/>
      <c r="CU194" s="315"/>
      <c r="CV194" s="246"/>
      <c r="CW194" s="315"/>
      <c r="CX194" s="315"/>
      <c r="CY194" s="315"/>
    </row>
    <row r="195" spans="3:10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2"/>
      <c r="CS195" s="315"/>
      <c r="CT195" s="315"/>
      <c r="CU195" s="315"/>
      <c r="CV195" s="246"/>
      <c r="CW195" s="315"/>
      <c r="CX195" s="315"/>
      <c r="CY195" s="315"/>
    </row>
    <row r="196" spans="3:10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2"/>
      <c r="CS196" s="315"/>
      <c r="CT196" s="315"/>
      <c r="CU196" s="315"/>
      <c r="CV196" s="246"/>
      <c r="CW196" s="315"/>
      <c r="CX196" s="315"/>
      <c r="CY196" s="315"/>
    </row>
    <row r="197" spans="3:10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2"/>
      <c r="CS197" s="315"/>
      <c r="CT197" s="315"/>
      <c r="CU197" s="315"/>
      <c r="CV197" s="246"/>
      <c r="CW197" s="315"/>
      <c r="CX197" s="315"/>
      <c r="CY197" s="315"/>
    </row>
    <row r="198" spans="3:10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2"/>
      <c r="CS198" s="315"/>
      <c r="CT198" s="315"/>
      <c r="CU198" s="315"/>
      <c r="CV198" s="246"/>
      <c r="CW198" s="315"/>
      <c r="CX198" s="315"/>
      <c r="CY198" s="315"/>
    </row>
    <row r="199" spans="3:10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2"/>
      <c r="CS199" s="315"/>
      <c r="CT199" s="315"/>
      <c r="CU199" s="315"/>
      <c r="CV199" s="246"/>
      <c r="CW199" s="315"/>
      <c r="CX199" s="315"/>
      <c r="CY199" s="315"/>
    </row>
    <row r="200" spans="3:10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2"/>
      <c r="CS200" s="315"/>
      <c r="CT200" s="315"/>
      <c r="CU200" s="315"/>
      <c r="CV200" s="246"/>
      <c r="CW200" s="315"/>
      <c r="CX200" s="315"/>
      <c r="CY200" s="315"/>
    </row>
    <row r="201" spans="3:103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3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3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3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3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3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3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3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8:CY108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U84 AC85:AN85 AC90:AM90 CU88 CU83 AT45:AV46 CX107:CY112 CX91:CX106 AV17 AP83:AV83 AC83:AO84 AF45:AS49 AC87:AN88 CU45 BP50:BQ50 CX88 CX82 CX52 CX69 CX78 CX36 CX28 CX22 CX32 Q15:BV16 BA45:BV49 CW83 CW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R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96" width="9.140625" style="727" customWidth="1"/>
    <col min="97" max="101" width="9.28515625" customWidth="1"/>
    <col min="102" max="102" width="8.85546875" customWidth="1"/>
    <col min="103" max="103" width="9.5703125" customWidth="1"/>
    <col min="104" max="122" width="11.42578125" style="223"/>
  </cols>
  <sheetData>
    <row r="1" spans="2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6"/>
      <c r="CQ1" s="786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2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2:114" ht="13.5" customHeight="1" x14ac:dyDescent="0.25">
      <c r="C3" s="15"/>
      <c r="D3" s="901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1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2:114" ht="23.25" customHeight="1" thickBot="1" x14ac:dyDescent="0.25">
      <c r="C4" s="20"/>
      <c r="D4" s="913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2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2:11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6"/>
      <c r="CJ5" s="767"/>
      <c r="CK5" s="776"/>
      <c r="CL5" s="812"/>
      <c r="CM5" s="819"/>
      <c r="CN5" s="868"/>
      <c r="CO5" s="400"/>
      <c r="CP5" s="817"/>
      <c r="CQ5" s="818"/>
      <c r="CR5" s="870"/>
      <c r="CS5" s="71"/>
      <c r="CT5" s="71"/>
      <c r="CU5" s="71"/>
      <c r="CV5" s="71"/>
      <c r="CW5" s="71"/>
      <c r="CX5" s="85"/>
      <c r="CY5" s="86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2:114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12787.37214892</v>
      </c>
      <c r="CN6" s="632">
        <f>+entero!CN7</f>
        <v>12482.879840449999</v>
      </c>
      <c r="CO6" s="632">
        <f>+entero!CO7</f>
        <v>12494.95605526</v>
      </c>
      <c r="CP6" s="632">
        <f>+entero!CP7</f>
        <v>12322.684916540002</v>
      </c>
      <c r="CQ6" s="632">
        <f>+entero!CQ7</f>
        <v>12337.602524020002</v>
      </c>
      <c r="CR6" s="632">
        <f>+entero!CR7</f>
        <v>12242.950387269999</v>
      </c>
      <c r="CS6" s="632">
        <f>+entero!CS7</f>
        <v>12197.47586816</v>
      </c>
      <c r="CT6" s="632">
        <f>+entero!CT7</f>
        <v>12183.661793509998</v>
      </c>
      <c r="CU6" s="632">
        <f>+entero!CU7</f>
        <v>12221.8636558</v>
      </c>
      <c r="CV6" s="632">
        <f>+entero!CV7</f>
        <v>12197.268214729998</v>
      </c>
      <c r="CW6" s="632">
        <f>+entero!CW7</f>
        <v>12233.355650599999</v>
      </c>
      <c r="CX6" s="634">
        <f>+entero!CX7</f>
        <v>-9.5947366700002021</v>
      </c>
      <c r="CY6" s="550">
        <f>+entero!CY7</f>
        <v>-7.8369480938000891E-2</v>
      </c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2:114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10864.59095224</v>
      </c>
      <c r="CN7" s="632">
        <f>+entero!CN8</f>
        <v>10556.37455583</v>
      </c>
      <c r="CO7" s="632">
        <f>+entero!CO8</f>
        <v>10559.822995799999</v>
      </c>
      <c r="CP7" s="632">
        <f>+entero!CP8</f>
        <v>10376.450471840002</v>
      </c>
      <c r="CQ7" s="632">
        <f>+entero!CQ8</f>
        <v>10413.531208230001</v>
      </c>
      <c r="CR7" s="632">
        <f>+entero!CR8</f>
        <v>10283.907385389999</v>
      </c>
      <c r="CS7" s="632">
        <f>+entero!CS8</f>
        <v>10260.829175760002</v>
      </c>
      <c r="CT7" s="632">
        <f>+entero!CT8</f>
        <v>10241.459244579999</v>
      </c>
      <c r="CU7" s="632">
        <f>+entero!CU8</f>
        <v>10272.855005879999</v>
      </c>
      <c r="CV7" s="632">
        <f>+entero!CV8</f>
        <v>10243.426757379999</v>
      </c>
      <c r="CW7" s="632">
        <f>+entero!CW8</f>
        <v>10249.98252632</v>
      </c>
      <c r="CX7" s="634">
        <f>+entero!CX8</f>
        <v>-33.924859069999002</v>
      </c>
      <c r="CY7" s="550">
        <f>+entero!CY8</f>
        <v>-0.32988296956266705</v>
      </c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2:114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231.47641289999999</v>
      </c>
      <c r="CN8" s="632">
        <f>+entero!CN9</f>
        <v>234.50420253999999</v>
      </c>
      <c r="CO8" s="632">
        <f>+entero!CO9</f>
        <v>234.87431437999999</v>
      </c>
      <c r="CP8" s="632">
        <f>+entero!CP9</f>
        <v>234.90765779999998</v>
      </c>
      <c r="CQ8" s="632">
        <f>+entero!CQ9</f>
        <v>234.07407255000001</v>
      </c>
      <c r="CR8" s="632">
        <f>+entero!CR9</f>
        <v>234.79095584999999</v>
      </c>
      <c r="CS8" s="632">
        <f>+entero!CS9</f>
        <v>234.34248699</v>
      </c>
      <c r="CT8" s="632">
        <f>+entero!CT9</f>
        <v>234.31414509000001</v>
      </c>
      <c r="CU8" s="632">
        <f>+entero!CU9</f>
        <v>234.75261093</v>
      </c>
      <c r="CV8" s="632">
        <f>+entero!CV9</f>
        <v>234.95267139999999</v>
      </c>
      <c r="CW8" s="632">
        <f>+entero!CW9</f>
        <v>235.65756793</v>
      </c>
      <c r="CX8" s="634">
        <f>+entero!CX9</f>
        <v>0.86661208000001011</v>
      </c>
      <c r="CY8" s="550">
        <f>+entero!CY9</f>
        <v>0.3690994301133399</v>
      </c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2:114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1678.9818462799999</v>
      </c>
      <c r="CN9" s="632">
        <f>+entero!CN10</f>
        <v>1679.5175070799999</v>
      </c>
      <c r="CO9" s="632">
        <f>+entero!CO10</f>
        <v>1687.75546758</v>
      </c>
      <c r="CP9" s="632">
        <f>+entero!CP10</f>
        <v>1698.8217344</v>
      </c>
      <c r="CQ9" s="632">
        <f>+entero!CQ10</f>
        <v>1677.53656574</v>
      </c>
      <c r="CR9" s="632">
        <f>+entero!CR10</f>
        <v>1711.75320603</v>
      </c>
      <c r="CS9" s="632">
        <f>+entero!CS10</f>
        <v>1689.82923916</v>
      </c>
      <c r="CT9" s="632">
        <f>+entero!CT10</f>
        <v>1695.4149463399999</v>
      </c>
      <c r="CU9" s="632">
        <f>+entero!CU10</f>
        <v>1701.7592402400001</v>
      </c>
      <c r="CV9" s="632">
        <f>+entero!CV10</f>
        <v>1706.3813372</v>
      </c>
      <c r="CW9" s="632">
        <f>+entero!CW10</f>
        <v>1735.1710988499999</v>
      </c>
      <c r="CX9" s="634">
        <f>+entero!CX10</f>
        <v>23.417892819999906</v>
      </c>
      <c r="CY9" s="550">
        <f>+entero!CY10</f>
        <v>1.3680647851282313</v>
      </c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2:114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12.3229375</v>
      </c>
      <c r="CN10" s="632">
        <f>+entero!CN11</f>
        <v>12.483575</v>
      </c>
      <c r="CO10" s="632">
        <f>+entero!CO11</f>
        <v>12.503277499999999</v>
      </c>
      <c r="CP10" s="632">
        <f>+entero!CP11</f>
        <v>12.5050525</v>
      </c>
      <c r="CQ10" s="632">
        <f>+entero!CQ11</f>
        <v>12.460677499999999</v>
      </c>
      <c r="CR10" s="632">
        <f>+entero!CR11</f>
        <v>12.49884</v>
      </c>
      <c r="CS10" s="632">
        <f>+entero!CS11</f>
        <v>12.47496625</v>
      </c>
      <c r="CT10" s="632">
        <f>+entero!CT11</f>
        <v>12.4734575</v>
      </c>
      <c r="CU10" s="632">
        <f>+entero!CU11</f>
        <v>12.49679875</v>
      </c>
      <c r="CV10" s="632">
        <f>+entero!CV11</f>
        <v>12.50744875</v>
      </c>
      <c r="CW10" s="632">
        <f>+entero!CW11</f>
        <v>12.5444575</v>
      </c>
      <c r="CX10" s="634">
        <f>+entero!CX11</f>
        <v>4.5617500000000533E-2</v>
      </c>
      <c r="CY10" s="550">
        <f>+entero!CY11</f>
        <v>0.36497386957510258</v>
      </c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2:114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17054.234812999584</v>
      </c>
      <c r="CL11" s="633">
        <f>+entero!CL12</f>
        <v>16814.12118509259</v>
      </c>
      <c r="CM11" s="633">
        <f>+entero!CM12</f>
        <v>16803.814027677261</v>
      </c>
      <c r="CN11" s="633">
        <f>+entero!CN12</f>
        <v>16548.699030065432</v>
      </c>
      <c r="CO11" s="633">
        <f>+entero!CO12</f>
        <v>16542.045482697271</v>
      </c>
      <c r="CP11" s="633">
        <f>+entero!CP12</f>
        <v>16413.499104341405</v>
      </c>
      <c r="CQ11" s="633">
        <f>+entero!CQ12</f>
        <v>16427.368071651414</v>
      </c>
      <c r="CR11" s="633">
        <f>+entero!CR12</f>
        <v>16375.339957724129</v>
      </c>
      <c r="CS11" s="634">
        <f>+entero!CS12</f>
        <v>16351.244723812688</v>
      </c>
      <c r="CT11" s="634">
        <f>+entero!CT12</f>
        <v>16342.759511893866</v>
      </c>
      <c r="CU11" s="634">
        <f>+entero!CU12</f>
        <v>16345.703382484004</v>
      </c>
      <c r="CV11" s="634">
        <f>+entero!CV12</f>
        <v>16302.859475367197</v>
      </c>
      <c r="CW11" s="634">
        <f>+entero!CW12</f>
        <v>16331.416550020478</v>
      </c>
      <c r="CX11" s="634">
        <f>+entero!CX12</f>
        <v>-43.92340770365081</v>
      </c>
      <c r="CY11" s="550">
        <f>+entero!CY12</f>
        <v>-0.26822898221989799</v>
      </c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2:114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12787.383130419999</v>
      </c>
      <c r="CN12" s="632">
        <f>+entero!CN13</f>
        <v>12482.758729730002</v>
      </c>
      <c r="CO12" s="632">
        <f>+entero!CO13</f>
        <v>12494.70781819</v>
      </c>
      <c r="CP12" s="632">
        <f>+entero!CP13</f>
        <v>12322.613807730002</v>
      </c>
      <c r="CQ12" s="632">
        <f>+entero!CQ13</f>
        <v>12336.874930170001</v>
      </c>
      <c r="CR12" s="632">
        <f>+entero!CR13</f>
        <v>12242.901486519999</v>
      </c>
      <c r="CS12" s="634">
        <f>+entero!CS13</f>
        <v>12197.47585812</v>
      </c>
      <c r="CT12" s="634">
        <f>+entero!CT13</f>
        <v>12183.661783469999</v>
      </c>
      <c r="CU12" s="634">
        <f>+entero!CU13</f>
        <v>12221.749780600001</v>
      </c>
      <c r="CV12" s="634">
        <f>+entero!CV13</f>
        <v>12197.154339529998</v>
      </c>
      <c r="CW12" s="634">
        <f>+entero!CW13</f>
        <v>12233.24143502</v>
      </c>
      <c r="CX12" s="634">
        <f>+entero!CX13</f>
        <v>-9.6600514999990992</v>
      </c>
      <c r="CY12" s="550">
        <f>+entero!CY13</f>
        <v>-7.8903285390596878E-2</v>
      </c>
      <c r="CZ12" s="225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2:114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2615.5311805102037</v>
      </c>
      <c r="CL13" s="633">
        <f>+entero!CL14</f>
        <v>2587.3463667346941</v>
      </c>
      <c r="CM13" s="633">
        <f>+entero!CM14</f>
        <v>2608.0494263979595</v>
      </c>
      <c r="CN13" s="633">
        <f>+entero!CN14</f>
        <v>2656.5024960437318</v>
      </c>
      <c r="CO13" s="633">
        <f>+entero!CO14</f>
        <v>2637.8693345320698</v>
      </c>
      <c r="CP13" s="633">
        <f>+entero!CP14</f>
        <v>2681.2945174067049</v>
      </c>
      <c r="CQ13" s="633">
        <f>+entero!CQ14</f>
        <v>2654.7243580029158</v>
      </c>
      <c r="CR13" s="633">
        <f>+entero!CR14</f>
        <v>2713.2661551093292</v>
      </c>
      <c r="CS13" s="633">
        <f>+entero!CS14</f>
        <v>2734.5284166486881</v>
      </c>
      <c r="CT13" s="633">
        <f>+entero!CT14</f>
        <v>2739.8083416632658</v>
      </c>
      <c r="CU13" s="633">
        <f>+entero!CU14</f>
        <v>2743.2931866137023</v>
      </c>
      <c r="CV13" s="633">
        <f>+entero!CV14</f>
        <v>2725.0135831034981</v>
      </c>
      <c r="CW13" s="633">
        <f>+entero!CW14</f>
        <v>2717.4520319489784</v>
      </c>
      <c r="CX13" s="634">
        <f>+entero!CX14</f>
        <v>4.1858768396491541</v>
      </c>
      <c r="CY13" s="550">
        <f>+entero!CY14</f>
        <v>0.15427446480937856</v>
      </c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2:114" ht="13.5" x14ac:dyDescent="0.2">
      <c r="C14" s="25"/>
      <c r="D14" s="532" t="s">
        <v>210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557.02958685210001</v>
      </c>
      <c r="CN14" s="633">
        <f>+entero!CN15</f>
        <v>557.5330379065</v>
      </c>
      <c r="CO14" s="633">
        <f>+entero!CO15</f>
        <v>557.54471452999996</v>
      </c>
      <c r="CP14" s="633">
        <f>+entero!CP15</f>
        <v>557.54104729710002</v>
      </c>
      <c r="CQ14" s="633">
        <f>+entero!CQ15</f>
        <v>583.61171891959998</v>
      </c>
      <c r="CR14" s="633">
        <f>+entero!CR15</f>
        <v>583.70145443579997</v>
      </c>
      <c r="CS14" s="634">
        <f>+entero!CS15</f>
        <v>583.72761547380003</v>
      </c>
      <c r="CT14" s="634">
        <f>+entero!CT15</f>
        <v>583.74860155609997</v>
      </c>
      <c r="CU14" s="634">
        <f>+entero!CU15</f>
        <v>583.76038656490005</v>
      </c>
      <c r="CV14" s="634">
        <f>+entero!CV15</f>
        <v>583.77493380190003</v>
      </c>
      <c r="CW14" s="634">
        <f>+entero!CW15</f>
        <v>583.78956367410001</v>
      </c>
      <c r="CX14" s="634">
        <f>+entero!CX15</f>
        <v>8.8109238300035031E-2</v>
      </c>
      <c r="CY14" s="550">
        <f>+entero!CY15</f>
        <v>1.5094914982727303E-2</v>
      </c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2:114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851.35188400720006</v>
      </c>
      <c r="CN15" s="633">
        <f>+entero!CN16</f>
        <v>851.90476638519999</v>
      </c>
      <c r="CO15" s="633">
        <f>+entero!CO16</f>
        <v>851.92361544519997</v>
      </c>
      <c r="CP15" s="633">
        <f>+entero!CP16</f>
        <v>852.04973190759995</v>
      </c>
      <c r="CQ15" s="633">
        <f>+entero!CQ16</f>
        <v>852.15706455889995</v>
      </c>
      <c r="CR15" s="633">
        <f>+entero!CR16</f>
        <v>835.47086165899998</v>
      </c>
      <c r="CS15" s="634">
        <f>+entero!CS16</f>
        <v>835.51283357019997</v>
      </c>
      <c r="CT15" s="634">
        <f>+entero!CT16</f>
        <v>835.54078520450003</v>
      </c>
      <c r="CU15" s="634">
        <f>+entero!CU16</f>
        <v>796.90002870540002</v>
      </c>
      <c r="CV15" s="634">
        <f>+entero!CV16</f>
        <v>796.91661893180003</v>
      </c>
      <c r="CW15" s="634">
        <f>+entero!CW16</f>
        <v>796.93351937739999</v>
      </c>
      <c r="CX15" s="634">
        <f>+entero!CX16</f>
        <v>-38.53734228159999</v>
      </c>
      <c r="CY15" s="550">
        <f>+entero!CY16</f>
        <v>-4.6126494711109522</v>
      </c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2:11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2</v>
      </c>
      <c r="CQ16" s="62">
        <f>+entero!CQ17</f>
        <v>0</v>
      </c>
      <c r="CR16" s="62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4">
        <f>+entero!CW17</f>
        <v>0.1</v>
      </c>
      <c r="CX16" s="760">
        <f>+entero!CX17</f>
        <v>0.1</v>
      </c>
      <c r="CY16" s="551">
        <f>+entero!CY17</f>
        <v>100</v>
      </c>
      <c r="DA16" s="226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62">
        <f>+entero!CQ18</f>
        <v>0</v>
      </c>
      <c r="CR17" s="62">
        <f>+entero!CR18</f>
        <v>1.3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">
        <f>+entero!CW18</f>
        <v>0</v>
      </c>
      <c r="CX17" s="760">
        <f>+entero!CX18</f>
        <v>-1.3</v>
      </c>
      <c r="CY17" s="551">
        <f>+entero!CY18</f>
        <v>-100</v>
      </c>
      <c r="DA17" s="226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">
        <f>+entero!CW19</f>
        <v>0</v>
      </c>
      <c r="CX18" s="760">
        <f>+entero!CX19</f>
        <v>0</v>
      </c>
      <c r="CY18" s="551" t="e">
        <f>+entero!CY19</f>
        <v>#DIV/0!</v>
      </c>
      <c r="DA18" s="226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">
        <f>+entero!CW20</f>
        <v>0</v>
      </c>
      <c r="CX19" s="760">
        <f>+entero!CX20</f>
        <v>0</v>
      </c>
      <c r="CY19" s="551" t="e">
        <f>+entero!CY20</f>
        <v>#DIV/0!</v>
      </c>
      <c r="DA19" s="226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59">
        <f>+entero!CR21</f>
        <v>27.5</v>
      </c>
      <c r="CS20" s="83">
        <f>+entero!CS21</f>
        <v>11</v>
      </c>
      <c r="CT20" s="83">
        <f>+entero!CT21</f>
        <v>5</v>
      </c>
      <c r="CU20" s="83">
        <f>+entero!CU21</f>
        <v>0</v>
      </c>
      <c r="CV20" s="83">
        <f>+entero!CV21</f>
        <v>0</v>
      </c>
      <c r="CW20" s="83">
        <f>+entero!CW21</f>
        <v>1.01</v>
      </c>
      <c r="CX20" s="761">
        <f>+entero!CX21</f>
        <v>-9.4799999999999969</v>
      </c>
      <c r="CY20" s="762">
        <f>+entero!CY21</f>
        <v>-34.472727272727269</v>
      </c>
      <c r="DA20" s="226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5"/>
      <c r="CS21" s="4"/>
      <c r="CT21" s="4"/>
      <c r="CU21" s="4"/>
      <c r="CV21" s="4"/>
      <c r="CW21" s="4"/>
      <c r="CX21" s="4"/>
      <c r="CY21" s="4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1"/>
      <c r="CX22" s="32"/>
      <c r="CY22" s="48">
        <f ca="1">NOW()</f>
        <v>42496.696956134256</v>
      </c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1"/>
      <c r="CX24" s="32"/>
      <c r="CY24" s="45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1"/>
      <c r="CX25" s="32"/>
      <c r="CY25" s="4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1"/>
      <c r="CX26" s="32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R27" s="5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R28" s="5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" customHeight="1" x14ac:dyDescent="0.25">
      <c r="C29" s="6">
        <v>4</v>
      </c>
      <c r="D29" s="427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Y29" s="5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ht="11.25" customHeight="1" x14ac:dyDescent="0.25">
      <c r="A30" s="220"/>
      <c r="B30" s="220"/>
      <c r="C30" s="6"/>
      <c r="D30" s="427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5"/>
      <c r="CQ30" s="785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5"/>
      <c r="CQ31" s="785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5"/>
      <c r="CQ32" s="785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5"/>
      <c r="CQ33" s="785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5"/>
      <c r="CQ34" s="785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5"/>
      <c r="CQ35" s="785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5"/>
      <c r="CQ36" s="785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5"/>
      <c r="CQ37" s="785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5"/>
      <c r="CQ38" s="785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5"/>
      <c r="CQ39" s="785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5"/>
      <c r="CQ40" s="785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5"/>
      <c r="CQ41" s="785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5"/>
      <c r="CQ42" s="785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5"/>
      <c r="CQ43" s="785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5"/>
      <c r="CQ44" s="785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5"/>
      <c r="CQ45" s="785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5"/>
      <c r="CQ46" s="785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5"/>
      <c r="CQ47" s="785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5"/>
      <c r="CQ48" s="785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5"/>
      <c r="CQ49" s="785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5"/>
      <c r="CQ50" s="785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5"/>
      <c r="CQ51" s="785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5"/>
      <c r="CQ52" s="785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5"/>
      <c r="CQ53" s="785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5"/>
      <c r="CQ54" s="785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5"/>
      <c r="CQ55" s="785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5"/>
      <c r="CQ56" s="785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5"/>
      <c r="CQ57" s="785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5"/>
      <c r="CQ58" s="785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5"/>
      <c r="CQ59" s="785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5"/>
      <c r="CQ60" s="785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5"/>
      <c r="CQ61" s="785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5"/>
      <c r="CQ62" s="785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5"/>
      <c r="CQ63" s="785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5"/>
      <c r="CQ64" s="785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5"/>
      <c r="CQ65" s="785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5"/>
      <c r="CQ66" s="785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5"/>
      <c r="CQ67" s="785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5"/>
      <c r="CQ68" s="785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5"/>
      <c r="CQ69" s="785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5"/>
      <c r="CQ70" s="785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5"/>
      <c r="CQ71" s="785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5"/>
      <c r="CQ72" s="785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5"/>
      <c r="CQ73" s="785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5"/>
      <c r="CQ74" s="785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5"/>
      <c r="CQ75" s="785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5"/>
      <c r="CQ76" s="785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4"/>
      <c r="CQ77" s="784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4"/>
      <c r="CQ78" s="784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4"/>
      <c r="CQ79" s="784"/>
      <c r="CR79" s="221"/>
      <c r="CS79" s="221"/>
      <c r="CT79" s="221"/>
      <c r="CU79" s="221">
        <v>0</v>
      </c>
      <c r="CV79" s="221">
        <v>0</v>
      </c>
      <c r="CW79" s="221">
        <v>0</v>
      </c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4"/>
      <c r="CQ80" s="784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4"/>
      <c r="CQ81" s="784"/>
      <c r="CR81" s="221"/>
      <c r="CS81" s="221"/>
      <c r="CT81" s="221"/>
      <c r="CU81" s="221">
        <v>8605.6139999994666</v>
      </c>
      <c r="CV81" s="221">
        <v>8605.6139999994666</v>
      </c>
      <c r="CW81" s="221">
        <v>8605.6139999994666</v>
      </c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4"/>
      <c r="CQ82" s="784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4"/>
      <c r="CQ83" s="784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4"/>
      <c r="CQ84" s="784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4"/>
      <c r="CQ85" s="784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4"/>
      <c r="CQ86" s="784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83"/>
      <c r="CQ87" s="783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83"/>
      <c r="CQ88" s="783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83"/>
      <c r="CQ89" s="783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83"/>
      <c r="CQ90" s="783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83"/>
      <c r="CQ91" s="783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83"/>
      <c r="CQ92" s="783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83"/>
      <c r="CQ93" s="783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83"/>
      <c r="CQ94" s="783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83"/>
      <c r="CQ95" s="783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83"/>
      <c r="CQ96" s="783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83"/>
      <c r="CQ97" s="783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83"/>
      <c r="CQ98" s="783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83"/>
      <c r="CQ99" s="783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83"/>
      <c r="CQ100" s="783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83"/>
      <c r="CQ101" s="783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83"/>
      <c r="CQ102" s="783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83"/>
      <c r="CQ103" s="783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83"/>
      <c r="CQ104" s="783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83"/>
      <c r="CQ105" s="783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83"/>
      <c r="CQ106" s="783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83"/>
      <c r="CQ107" s="783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83"/>
      <c r="CQ108" s="783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83"/>
      <c r="CQ109" s="783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83"/>
      <c r="CQ110" s="783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83"/>
      <c r="CQ111" s="783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83"/>
      <c r="CQ112" s="783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83"/>
      <c r="CQ113" s="783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83"/>
      <c r="CQ114" s="783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83"/>
      <c r="CQ115" s="783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83"/>
      <c r="CQ116" s="783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83"/>
      <c r="CQ117" s="783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83"/>
      <c r="CQ118" s="783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83"/>
      <c r="CQ119" s="783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83"/>
      <c r="CQ120" s="783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83"/>
      <c r="CQ121" s="783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83"/>
      <c r="CQ122" s="783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83"/>
      <c r="CQ123" s="783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83"/>
      <c r="CQ124" s="783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83"/>
      <c r="CQ125" s="783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83"/>
      <c r="CQ126" s="783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83"/>
      <c r="CQ127" s="783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83"/>
      <c r="CQ128" s="783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83"/>
      <c r="CQ129" s="783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83"/>
      <c r="CQ130" s="783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83"/>
      <c r="CQ131" s="783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83"/>
      <c r="CQ132" s="783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83"/>
      <c r="CQ133" s="783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83"/>
      <c r="CQ134" s="783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83"/>
      <c r="CQ135" s="783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83"/>
      <c r="CQ136" s="783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83"/>
      <c r="CQ137" s="783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83"/>
      <c r="CQ138" s="783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83"/>
      <c r="CQ139" s="783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83"/>
      <c r="CQ140" s="783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83"/>
      <c r="CQ141" s="783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83"/>
      <c r="CQ142" s="783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83"/>
      <c r="CQ143" s="783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83"/>
      <c r="CQ144" s="783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83"/>
      <c r="CQ145" s="783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83"/>
      <c r="CQ146" s="783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83"/>
      <c r="CQ147" s="783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83"/>
      <c r="CQ148" s="783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83"/>
      <c r="CQ149" s="783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83"/>
      <c r="CQ150" s="783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83"/>
      <c r="CQ151" s="783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83"/>
      <c r="CQ152" s="783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83"/>
      <c r="CQ153" s="783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83"/>
      <c r="CQ154" s="783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83"/>
      <c r="CQ155" s="783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83"/>
      <c r="CQ156" s="783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83"/>
      <c r="CQ157" s="783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83"/>
      <c r="CQ158" s="783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83"/>
      <c r="CQ159" s="783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83"/>
      <c r="CQ160" s="783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83"/>
      <c r="CQ161" s="783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83"/>
      <c r="CQ162" s="783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83"/>
      <c r="CQ163" s="783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83"/>
      <c r="CQ164" s="783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83"/>
      <c r="CQ165" s="783"/>
      <c r="CR165" s="224"/>
      <c r="CS165" s="224"/>
      <c r="CT165" s="224"/>
      <c r="CU165" s="224"/>
      <c r="CV165" s="224"/>
      <c r="CW165" s="224"/>
      <c r="CX165" s="224"/>
      <c r="CY165" s="224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  <c r="CY173" s="2"/>
    </row>
  </sheetData>
  <mergeCells count="95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X3:CY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W3"/>
    <mergeCell ref="CR3:C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Y12 I12:AT12 CS12:CX12 CS16:CX16 CS18:CX20 CS14:CX15 CO18:CO20 CS17:CX17 CO16 CO12 CX13 CO6:CO10 CS6:CX10 I6:AT10 CY6:CY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25" sqref="CT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5" width="9.42578125" customWidth="1"/>
    <col min="96" max="96" width="9.42578125" style="727" customWidth="1"/>
    <col min="97" max="101" width="9.42578125" customWidth="1"/>
    <col min="102" max="102" width="9.28515625" customWidth="1"/>
    <col min="103" max="103" width="9.85546875" customWidth="1"/>
    <col min="104" max="116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6.2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50"/>
      <c r="CT5" s="37"/>
      <c r="CU5" s="37"/>
      <c r="CV5" s="37"/>
      <c r="CW5" s="351"/>
      <c r="CX5" s="73"/>
      <c r="CY5" s="38"/>
      <c r="CZ5" s="227"/>
      <c r="DA5" s="228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89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63175.544665872658</v>
      </c>
      <c r="CN6" s="642">
        <f>+entero!CN23</f>
        <v>59674.575930174418</v>
      </c>
      <c r="CO6" s="642">
        <f>+entero!CO23</f>
        <v>60894.356795180895</v>
      </c>
      <c r="CP6" s="642">
        <f>+entero!CP23</f>
        <v>60301.365850693866</v>
      </c>
      <c r="CQ6" s="642">
        <f>+entero!CQ23</f>
        <v>59979.112938526072</v>
      </c>
      <c r="CR6" s="642">
        <f>+entero!CR23</f>
        <v>57711.376040689946</v>
      </c>
      <c r="CS6" s="643">
        <f>+entero!CS23</f>
        <v>57291.622323224568</v>
      </c>
      <c r="CT6" s="644">
        <f>+entero!CT23</f>
        <v>57116.816773486586</v>
      </c>
      <c r="CU6" s="644">
        <f>+entero!CU23</f>
        <v>56882.677162000997</v>
      </c>
      <c r="CV6" s="644">
        <f>+entero!CV23</f>
        <v>56915.218820900802</v>
      </c>
      <c r="CW6" s="645">
        <f>+entero!CW23</f>
        <v>57933.897321517827</v>
      </c>
      <c r="CX6" s="643">
        <f>+entero!CX23</f>
        <v>222.52128082788113</v>
      </c>
      <c r="CY6" s="552">
        <f>+entero!CY23</f>
        <v>0.38557611357419308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89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40258.307510389997</v>
      </c>
      <c r="CN7" s="642">
        <f>+entero!CN24</f>
        <v>39151.185397690002</v>
      </c>
      <c r="CO7" s="642">
        <f>+entero!CO24</f>
        <v>39257.889131989999</v>
      </c>
      <c r="CP7" s="642">
        <f>+entero!CP24</f>
        <v>39544.376335289999</v>
      </c>
      <c r="CQ7" s="642">
        <f>+entero!CQ24</f>
        <v>39534.085938889999</v>
      </c>
      <c r="CR7" s="642">
        <f>+entero!CR24</f>
        <v>39111.628577489995</v>
      </c>
      <c r="CS7" s="643">
        <f>+entero!CS24</f>
        <v>39085.744972089997</v>
      </c>
      <c r="CT7" s="644">
        <f>+entero!CT24</f>
        <v>39027.394401290003</v>
      </c>
      <c r="CU7" s="644">
        <f>+entero!CU24</f>
        <v>39094.194379989996</v>
      </c>
      <c r="CV7" s="644">
        <f>+entero!CV24</f>
        <v>39142.660237589997</v>
      </c>
      <c r="CW7" s="645">
        <f>+entero!CW24</f>
        <v>39269.468627790004</v>
      </c>
      <c r="CX7" s="643">
        <f>+entero!CX24</f>
        <v>157.84005030000844</v>
      </c>
      <c r="CY7" s="552">
        <f>+entero!CY24</f>
        <v>0.40356297101586946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x14ac:dyDescent="0.2">
      <c r="A8" s="3"/>
      <c r="B8" s="89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-47463.14076422833</v>
      </c>
      <c r="CN8" s="642">
        <f>+entero!CN25</f>
        <v>-46480.539488136805</v>
      </c>
      <c r="CO8" s="642">
        <f>+entero!CO25</f>
        <v>-46455.8065006588</v>
      </c>
      <c r="CP8" s="642">
        <f>+entero!CP25</f>
        <v>-44988.754385050277</v>
      </c>
      <c r="CQ8" s="642">
        <f>+entero!CQ25</f>
        <v>-45096.876081388262</v>
      </c>
      <c r="CR8" s="642">
        <f>+entero!CR25</f>
        <v>-44874.675619547204</v>
      </c>
      <c r="CS8" s="643">
        <f>+entero!CS25</f>
        <v>-44588.939414160806</v>
      </c>
      <c r="CT8" s="644">
        <f>+entero!CT25</f>
        <v>-44552.52543271883</v>
      </c>
      <c r="CU8" s="644">
        <f>+entero!CU25</f>
        <v>-44747.009114309534</v>
      </c>
      <c r="CV8" s="644">
        <f>+entero!CV25</f>
        <v>-44529.818531051227</v>
      </c>
      <c r="CW8" s="645">
        <f>+entero!CW25</f>
        <v>-44650.567615949723</v>
      </c>
      <c r="CX8" s="643">
        <f>+entero!CX25</f>
        <v>224.108003597481</v>
      </c>
      <c r="CY8" s="552">
        <f>+entero!CY25</f>
        <v>-0.49940863193640439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x14ac:dyDescent="0.2">
      <c r="A9" s="3"/>
      <c r="B9" s="89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-20263.734654778789</v>
      </c>
      <c r="CN9" s="642">
        <f>+entero!CN26</f>
        <v>-19957.445178932117</v>
      </c>
      <c r="CO9" s="642">
        <f>+entero!CO26</f>
        <v>-18299.384988311511</v>
      </c>
      <c r="CP9" s="642">
        <f>+entero!CP26</f>
        <v>-17830.520970855945</v>
      </c>
      <c r="CQ9" s="642">
        <f>+entero!CQ26</f>
        <v>-18722.06006443052</v>
      </c>
      <c r="CR9" s="642">
        <f>+entero!CR26</f>
        <v>-20320.348451187958</v>
      </c>
      <c r="CS9" s="643">
        <f>+entero!CS26</f>
        <v>-20613.848523019638</v>
      </c>
      <c r="CT9" s="644">
        <f>+entero!CT26</f>
        <v>-20701.125561833287</v>
      </c>
      <c r="CU9" s="644">
        <f>+entero!CU26</f>
        <v>-21131.335864685519</v>
      </c>
      <c r="CV9" s="644">
        <f>+entero!CV26</f>
        <v>-20897.598009026551</v>
      </c>
      <c r="CW9" s="645">
        <f>+entero!CW26</f>
        <v>-19968.056496929788</v>
      </c>
      <c r="CX9" s="643">
        <f>+entero!CX26</f>
        <v>352.29195425816943</v>
      </c>
      <c r="CY9" s="552">
        <f>+entero!CY26</f>
        <v>-1.7336905176819184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898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5623.4534891457997</v>
      </c>
      <c r="CN10" s="642">
        <f>+entero!CN27</f>
        <v>5624.4747691864004</v>
      </c>
      <c r="CO10" s="642">
        <f>+entero!CO27</f>
        <v>5512.8748393755995</v>
      </c>
      <c r="CP10" s="642">
        <f>+entero!CP27</f>
        <v>5513.2214644275991</v>
      </c>
      <c r="CQ10" s="642">
        <f>+entero!CQ27</f>
        <v>5513.7185746510004</v>
      </c>
      <c r="CR10" s="642">
        <f>+entero!CR27</f>
        <v>5516.1002212608</v>
      </c>
      <c r="CS10" s="643">
        <f>+entero!CS27</f>
        <v>5516.0552288278004</v>
      </c>
      <c r="CT10" s="644">
        <f>+entero!CT27</f>
        <v>5514.7337886862006</v>
      </c>
      <c r="CU10" s="644">
        <f>+entero!CU27</f>
        <v>5513.9532611763998</v>
      </c>
      <c r="CV10" s="644">
        <f>+entero!CV27</f>
        <v>5514.2478888941996</v>
      </c>
      <c r="CW10" s="645">
        <f>+entero!CW27</f>
        <v>5635.3376826232006</v>
      </c>
      <c r="CX10" s="643">
        <f>+entero!CX27</f>
        <v>119.23746136240061</v>
      </c>
      <c r="CY10" s="552">
        <f>+entero!CY27</f>
        <v>2.1616260869014248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898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6"/>
      <c r="CQ11" s="646"/>
      <c r="CR11" s="646"/>
      <c r="CS11" s="647"/>
      <c r="CT11" s="648"/>
      <c r="CU11" s="648"/>
      <c r="CV11" s="648"/>
      <c r="CW11" s="649"/>
      <c r="CX11" s="643"/>
      <c r="CY11" s="552"/>
      <c r="CZ11" s="227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898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68384.390425739999</v>
      </c>
      <c r="CN12" s="642">
        <f>+entero!CN29</f>
        <v>68005.989753590009</v>
      </c>
      <c r="CO12" s="642">
        <f>+entero!CO29</f>
        <v>68754.548600394119</v>
      </c>
      <c r="CP12" s="642">
        <f>+entero!CP29</f>
        <v>68307.749405404116</v>
      </c>
      <c r="CQ12" s="642">
        <f>+entero!CQ29</f>
        <v>68079.454848604117</v>
      </c>
      <c r="CR12" s="642">
        <f>+entero!CR29</f>
        <v>67078.792884894094</v>
      </c>
      <c r="CS12" s="650">
        <f>+entero!CS29</f>
        <v>67392.133347674113</v>
      </c>
      <c r="CT12" s="651">
        <f>+entero!CT29</f>
        <v>67222.847218484108</v>
      </c>
      <c r="CU12" s="651">
        <f>+entero!CU29</f>
        <v>67550.952985644108</v>
      </c>
      <c r="CV12" s="651">
        <f>+entero!CV29</f>
        <v>66658.413573294121</v>
      </c>
      <c r="CW12" s="652">
        <f>+entero!CW29</f>
        <v>67337.347534994115</v>
      </c>
      <c r="CX12" s="643">
        <f>+entero!CX29</f>
        <v>258.55465010002081</v>
      </c>
      <c r="CY12" s="552">
        <f>+entero!CY29</f>
        <v>0.38544916952172326</v>
      </c>
      <c r="CZ12" s="227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898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119206.73807091999</v>
      </c>
      <c r="CN13" s="642">
        <f>+entero!CN30</f>
        <v>118274.77636647</v>
      </c>
      <c r="CO13" s="642">
        <f>+entero!CO30</f>
        <v>119475.55572696541</v>
      </c>
      <c r="CP13" s="642">
        <f>+entero!CP30</f>
        <v>119309.65765639539</v>
      </c>
      <c r="CQ13" s="642">
        <f>+entero!CQ30</f>
        <v>118296.56711398539</v>
      </c>
      <c r="CR13" s="642">
        <f>+entero!CR30</f>
        <v>116665.10851178535</v>
      </c>
      <c r="CS13" s="650">
        <f>+entero!CS30</f>
        <v>116664.97218023539</v>
      </c>
      <c r="CT13" s="651">
        <f>+entero!CT30</f>
        <v>116503.69074759538</v>
      </c>
      <c r="CU13" s="651">
        <f>+entero!CU30</f>
        <v>116558.96071375538</v>
      </c>
      <c r="CV13" s="651">
        <f>+entero!CV30</f>
        <v>115985.1360440454</v>
      </c>
      <c r="CW13" s="652">
        <f>+entero!CW30</f>
        <v>118286.69789458538</v>
      </c>
      <c r="CX13" s="643">
        <f>+entero!CX30</f>
        <v>1621.5893828000262</v>
      </c>
      <c r="CY13" s="552">
        <f>+entero!CY30</f>
        <v>1.3899523203513953</v>
      </c>
      <c r="CZ13" s="227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898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179315.63459114003</v>
      </c>
      <c r="CN14" s="642">
        <f>+entero!CN31</f>
        <v>179403.43863933999</v>
      </c>
      <c r="CO14" s="642">
        <f>+entero!CO31</f>
        <v>180517.02475802298</v>
      </c>
      <c r="CP14" s="642">
        <f>+entero!CP31</f>
        <v>180399.77236254292</v>
      </c>
      <c r="CQ14" s="642">
        <f>+entero!CQ31</f>
        <v>179707.04543864293</v>
      </c>
      <c r="CR14" s="642">
        <f>+entero!CR31</f>
        <v>178419.13131299295</v>
      </c>
      <c r="CS14" s="650">
        <f>+entero!CS31</f>
        <v>178369.7591928629</v>
      </c>
      <c r="CT14" s="651">
        <f>+entero!CT31</f>
        <v>178233.30507584295</v>
      </c>
      <c r="CU14" s="651">
        <f>+entero!CU31</f>
        <v>178417.79092039296</v>
      </c>
      <c r="CV14" s="651">
        <f>+entero!CV31</f>
        <v>177983.37245970295</v>
      </c>
      <c r="CW14" s="652">
        <f>+entero!CW31</f>
        <v>180346.53901862292</v>
      </c>
      <c r="CX14" s="643">
        <f>+entero!CX31</f>
        <v>1927.407705629972</v>
      </c>
      <c r="CY14" s="552">
        <f>+entero!CY31</f>
        <v>1.0802696389373256</v>
      </c>
      <c r="CZ14" s="227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8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115"/>
      <c r="CW15" s="353"/>
      <c r="CX15" s="12"/>
      <c r="CY15" s="552"/>
      <c r="CZ15" s="227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898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87.858771125132122</v>
      </c>
      <c r="CN16" s="653">
        <f>+entero!CN33</f>
        <v>87.409716268545409</v>
      </c>
      <c r="CO16" s="653">
        <f>+entero!CO33</f>
        <v>87.521360904867933</v>
      </c>
      <c r="CP16" s="653">
        <f>+entero!CP33</f>
        <v>88.583707820809266</v>
      </c>
      <c r="CQ16" s="653">
        <f>+entero!CQ33</f>
        <v>88.455406104472488</v>
      </c>
      <c r="CR16" s="653">
        <f>+entero!CR33</f>
        <v>87.936164082086947</v>
      </c>
      <c r="CS16" s="82">
        <f>+entero!CS33</f>
        <v>88.018199478353452</v>
      </c>
      <c r="CT16" s="608">
        <f>+entero!CT33</f>
        <v>87.89211670138495</v>
      </c>
      <c r="CU16" s="608">
        <f>+entero!CU33</f>
        <v>87.929403414984833</v>
      </c>
      <c r="CV16" s="608">
        <f>+entero!CV33</f>
        <v>87.948476072810678</v>
      </c>
      <c r="CW16" s="654">
        <f>+entero!CW33</f>
        <v>88.013845723614352</v>
      </c>
      <c r="CX16" s="95"/>
      <c r="CY16" s="552"/>
      <c r="CZ16" s="227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898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83.485251078243508</v>
      </c>
      <c r="CN17" s="653">
        <f>+entero!CN34</f>
        <v>83.146108714870167</v>
      </c>
      <c r="CO17" s="653">
        <f>+entero!CO34</f>
        <v>83.27906226257889</v>
      </c>
      <c r="CP17" s="653">
        <f>+entero!CP34</f>
        <v>83.855353602541143</v>
      </c>
      <c r="CQ17" s="653">
        <f>+entero!CQ34</f>
        <v>83.710078212019795</v>
      </c>
      <c r="CR17" s="653">
        <f>+entero!CR34</f>
        <v>83.337251038677124</v>
      </c>
      <c r="CS17" s="82">
        <f>+entero!CS34</f>
        <v>83.366004419515562</v>
      </c>
      <c r="CT17" s="608">
        <f>+entero!CT34</f>
        <v>83.252074511264823</v>
      </c>
      <c r="CU17" s="608">
        <f>+entero!CU34</f>
        <v>83.248193446589752</v>
      </c>
      <c r="CV17" s="608">
        <f>+entero!CV34</f>
        <v>83.239234541474886</v>
      </c>
      <c r="CW17" s="654">
        <f>+entero!CW34</f>
        <v>83.508052215914716</v>
      </c>
      <c r="CX17" s="95"/>
      <c r="CY17" s="552"/>
      <c r="CZ17" s="227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thickBot="1" x14ac:dyDescent="0.25">
      <c r="A18" s="3"/>
      <c r="B18" s="898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86.290421336663655</v>
      </c>
      <c r="CN18" s="655">
        <f>+entero!CN35</f>
        <v>86.130230170998971</v>
      </c>
      <c r="CO18" s="655">
        <f>+entero!CO35</f>
        <v>86.189939674842748</v>
      </c>
      <c r="CP18" s="655">
        <f>+entero!CP35</f>
        <v>86.574212052575234</v>
      </c>
      <c r="CQ18" s="655">
        <f>+entero!CQ35</f>
        <v>86.528951877489177</v>
      </c>
      <c r="CR18" s="655">
        <f>+entero!CR35</f>
        <v>86.348436327361327</v>
      </c>
      <c r="CS18" s="90">
        <f>+entero!CS35</f>
        <v>86.365074157623738</v>
      </c>
      <c r="CT18" s="656">
        <f>+entero!CT35</f>
        <v>86.295396859145939</v>
      </c>
      <c r="CU18" s="656">
        <f>+entero!CU35</f>
        <v>86.296847081039857</v>
      </c>
      <c r="CV18" s="656">
        <f>+entero!CV35</f>
        <v>86.25747226285992</v>
      </c>
      <c r="CW18" s="657">
        <f>+entero!CW35</f>
        <v>86.401735347796432</v>
      </c>
      <c r="CX18" s="97"/>
      <c r="CY18" s="553"/>
      <c r="CZ18" s="227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217"/>
      <c r="CS30" s="4"/>
      <c r="CT30" s="4"/>
      <c r="CU30" s="4"/>
      <c r="CV30" s="4"/>
      <c r="CW30" s="4"/>
      <c r="CX30" s="4"/>
      <c r="CY30" s="4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218"/>
      <c r="CS31" s="4"/>
      <c r="CT31" s="4"/>
      <c r="CU31" s="4"/>
      <c r="CV31" s="4"/>
      <c r="CW31" s="4"/>
      <c r="CX31" s="5"/>
      <c r="CY31" s="5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216"/>
      <c r="CS32" s="5"/>
      <c r="CT32" s="5"/>
      <c r="CU32" s="5"/>
      <c r="CV32" s="5"/>
      <c r="CW32" s="5"/>
      <c r="CX32" s="5"/>
      <c r="CY32" s="5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</row>
    <row r="166" spans="3:10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</row>
    <row r="167" spans="3:10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</row>
    <row r="168" spans="3:10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</row>
    <row r="169" spans="3:10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S3:CW3"/>
    <mergeCell ref="CP3:CP4"/>
    <mergeCell ref="CD3:CD4"/>
    <mergeCell ref="CE3:CE4"/>
    <mergeCell ref="CR3:CR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Y9 AI6:AR9 CS11:CY18 AI11:AR18 CS10: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abSelected="1"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R1" sqref="CR1:C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96" width="9.7109375" style="727" customWidth="1"/>
    <col min="97" max="101" width="9.42578125" customWidth="1"/>
    <col min="102" max="102" width="8.28515625" customWidth="1"/>
    <col min="103" max="103" width="10.140625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8.7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18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7"/>
      <c r="CT5" s="33"/>
      <c r="CU5" s="33"/>
      <c r="CV5" s="33"/>
      <c r="CW5" s="338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2701.9375510204072</v>
      </c>
      <c r="CN6" s="658">
        <f>+entero!CN37</f>
        <v>2852.7180320699699</v>
      </c>
      <c r="CO6" s="658">
        <f>+entero!CO37</f>
        <v>2893.2077842565586</v>
      </c>
      <c r="CP6" s="658">
        <f>+entero!CP37</f>
        <v>2870.0800145772587</v>
      </c>
      <c r="CQ6" s="658">
        <f>+entero!CQ37</f>
        <v>2813.1631195335267</v>
      </c>
      <c r="CR6" s="658">
        <f>+entero!CR37</f>
        <v>2774.9565451895032</v>
      </c>
      <c r="CS6" s="659">
        <f>+entero!CS37</f>
        <v>2774.9565451895032</v>
      </c>
      <c r="CT6" s="660">
        <f>+entero!CT37</f>
        <v>2774.9565451895032</v>
      </c>
      <c r="CU6" s="660">
        <f>+entero!CU37</f>
        <v>2774.9565451895032</v>
      </c>
      <c r="CV6" s="660">
        <f>+entero!CV37</f>
        <v>2774.9565451895032</v>
      </c>
      <c r="CW6" s="661">
        <f>+entero!CW37</f>
        <v>2774.1133819241977</v>
      </c>
      <c r="CX6" s="659">
        <f>+entero!CX37</f>
        <v>-0.84316326530552033</v>
      </c>
      <c r="CY6" s="689">
        <f>+entero!CY37</f>
        <v>-3.0384737619304492E-2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1491.258833819242</v>
      </c>
      <c r="CN7" s="632">
        <f>+entero!CN38</f>
        <v>1488.2744460641402</v>
      </c>
      <c r="CO7" s="632">
        <f>+entero!CO38</f>
        <v>1488.2774635568514</v>
      </c>
      <c r="CP7" s="632">
        <f>+entero!CP38</f>
        <v>1487.0657288629739</v>
      </c>
      <c r="CQ7" s="632">
        <f>+entero!CQ38</f>
        <v>1481.4833819241985</v>
      </c>
      <c r="CR7" s="632">
        <f>+entero!CR38</f>
        <v>1477.2811807580176</v>
      </c>
      <c r="CS7" s="643">
        <f>+entero!CS38</f>
        <v>1477.2811807580176</v>
      </c>
      <c r="CT7" s="644">
        <f>+entero!CT38</f>
        <v>1477.2811807580176</v>
      </c>
      <c r="CU7" s="644">
        <f>+entero!CU38</f>
        <v>1477.2811807580176</v>
      </c>
      <c r="CV7" s="644">
        <f>+entero!CV38</f>
        <v>1477.2811807580176</v>
      </c>
      <c r="CW7" s="645">
        <f>+entero!CW38</f>
        <v>1477.3063848396503</v>
      </c>
      <c r="CX7" s="643">
        <f>+entero!CX38</f>
        <v>2.5204081632637099E-2</v>
      </c>
      <c r="CY7" s="690">
        <f>+entero!CY38</f>
        <v>1.706112685995187E-3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10230.035600000001</v>
      </c>
      <c r="CN8" s="632">
        <f>+entero!CN39</f>
        <v>10209.562700000002</v>
      </c>
      <c r="CO8" s="632">
        <f>+entero!CO39</f>
        <v>10209.583400000001</v>
      </c>
      <c r="CP8" s="632">
        <f>+entero!CP39</f>
        <v>10201.270900000001</v>
      </c>
      <c r="CQ8" s="632">
        <f>+entero!CQ39</f>
        <v>10162.976000000002</v>
      </c>
      <c r="CR8" s="632">
        <f>+entero!CR39</f>
        <v>10134.148900000002</v>
      </c>
      <c r="CS8" s="643">
        <f>+entero!CS39</f>
        <v>10134.148900000002</v>
      </c>
      <c r="CT8" s="644">
        <f>+entero!CT39</f>
        <v>10134.148900000002</v>
      </c>
      <c r="CU8" s="644">
        <f>+entero!CU39</f>
        <v>10134.148900000002</v>
      </c>
      <c r="CV8" s="644">
        <f>+entero!CV39</f>
        <v>10134.148900000002</v>
      </c>
      <c r="CW8" s="645">
        <f>+entero!CW39</f>
        <v>10134.321800000002</v>
      </c>
      <c r="CX8" s="643">
        <f>+entero!CX39</f>
        <v>0.17289999999957217</v>
      </c>
      <c r="CY8" s="690">
        <f>+entero!CY39</f>
        <v>1.706112685995187E-3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32">
        <f>+entero!CP40</f>
        <v>0</v>
      </c>
      <c r="CQ9" s="632">
        <f>+entero!CQ40</f>
        <v>0</v>
      </c>
      <c r="CR9" s="632">
        <f>+entero!CR40</f>
        <v>0</v>
      </c>
      <c r="CS9" s="643">
        <f>+entero!CS40</f>
        <v>0</v>
      </c>
      <c r="CT9" s="644">
        <f>+entero!CT40</f>
        <v>0</v>
      </c>
      <c r="CU9" s="644">
        <f>+entero!CU40</f>
        <v>0</v>
      </c>
      <c r="CV9" s="644">
        <f>+entero!CV40</f>
        <v>0</v>
      </c>
      <c r="CW9" s="645">
        <f>+entero!CW40</f>
        <v>0</v>
      </c>
      <c r="CX9" s="643">
        <f>+entero!CX40</f>
        <v>0</v>
      </c>
      <c r="CY9" s="690">
        <f>+entero!CY40</f>
        <v>0</v>
      </c>
      <c r="CZ9" s="3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1210.6787172011652</v>
      </c>
      <c r="CN10" s="632">
        <f>+entero!CN41</f>
        <v>1364.44358600583</v>
      </c>
      <c r="CO10" s="632">
        <f>+entero!CO41</f>
        <v>1404.9303206997074</v>
      </c>
      <c r="CP10" s="632">
        <f>+entero!CP41</f>
        <v>1383.0142857142848</v>
      </c>
      <c r="CQ10" s="632">
        <f>+entero!CQ41</f>
        <v>1331.6797376093284</v>
      </c>
      <c r="CR10" s="632">
        <f>+entero!CR41</f>
        <v>1297.6753644314858</v>
      </c>
      <c r="CS10" s="643">
        <f>+entero!CS41</f>
        <v>1297.6753644314858</v>
      </c>
      <c r="CT10" s="644">
        <f>+entero!CT41</f>
        <v>1297.6753644314858</v>
      </c>
      <c r="CU10" s="644">
        <f>+entero!CU41</f>
        <v>1297.6753644314858</v>
      </c>
      <c r="CV10" s="644">
        <f>+entero!CV41</f>
        <v>1297.6753644314858</v>
      </c>
      <c r="CW10" s="645">
        <f>+entero!CW41</f>
        <v>1296.8069970845472</v>
      </c>
      <c r="CX10" s="643">
        <f>+entero!CX41</f>
        <v>-0.86836734693861217</v>
      </c>
      <c r="CY10" s="690">
        <f>+entero!CY41</f>
        <v>-6.6917148212874977E-2</v>
      </c>
      <c r="CZ10" s="3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8305.2559999999939</v>
      </c>
      <c r="CN11" s="632">
        <f>+entero!CN42</f>
        <v>9360.0829999999933</v>
      </c>
      <c r="CO11" s="632">
        <f>+entero!CO42</f>
        <v>9637.8219999999928</v>
      </c>
      <c r="CP11" s="632">
        <f>+entero!CP42</f>
        <v>9487.4779999999937</v>
      </c>
      <c r="CQ11" s="632">
        <f>+entero!CQ42</f>
        <v>9135.322999999993</v>
      </c>
      <c r="CR11" s="632">
        <f>+entero!CR42</f>
        <v>8902.0529999999926</v>
      </c>
      <c r="CS11" s="643">
        <f>+entero!CS42</f>
        <v>8902.0529999999926</v>
      </c>
      <c r="CT11" s="644">
        <f>+entero!CT42</f>
        <v>8902.0529999999926</v>
      </c>
      <c r="CU11" s="644">
        <f>+entero!CU42</f>
        <v>8902.0529999999926</v>
      </c>
      <c r="CV11" s="644">
        <f>+entero!CV42</f>
        <v>8902.0529999999926</v>
      </c>
      <c r="CW11" s="645">
        <f>+entero!CW42</f>
        <v>8896.0959999999941</v>
      </c>
      <c r="CX11" s="643">
        <f>+entero!CX42</f>
        <v>-5.9569999999985157</v>
      </c>
      <c r="CY11" s="690">
        <f>+entero!CY42</f>
        <v>-6.6917148212874977E-2</v>
      </c>
      <c r="CZ11" s="3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32">
        <f>+entero!CP44</f>
        <v>0</v>
      </c>
      <c r="CQ12" s="632">
        <f>+entero!CQ44</f>
        <v>0</v>
      </c>
      <c r="CR12" s="632">
        <f>+entero!CR44</f>
        <v>0</v>
      </c>
      <c r="CS12" s="643">
        <f>+entero!CS44</f>
        <v>0</v>
      </c>
      <c r="CT12" s="644">
        <f>+entero!CT44</f>
        <v>0</v>
      </c>
      <c r="CU12" s="644">
        <f>+entero!CU44</f>
        <v>0</v>
      </c>
      <c r="CV12" s="644">
        <f>+entero!CV44</f>
        <v>0</v>
      </c>
      <c r="CW12" s="645">
        <f>+entero!CW44</f>
        <v>0</v>
      </c>
      <c r="CX12" s="643">
        <f>+entero!CX44</f>
        <v>0</v>
      </c>
      <c r="CY12" s="690">
        <f>+entero!CY44</f>
        <v>0</v>
      </c>
      <c r="CZ12" s="3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57">
        <f>+entero!CR45</f>
        <v>0.46644314868804665</v>
      </c>
      <c r="CS13" s="12">
        <f>+entero!CS45</f>
        <v>0.46644314868804665</v>
      </c>
      <c r="CT13" s="9">
        <f>+entero!CT45</f>
        <v>0.26644314868804664</v>
      </c>
      <c r="CU13" s="9">
        <f>+entero!CU45</f>
        <v>0.15</v>
      </c>
      <c r="CV13" s="9">
        <f>+entero!CV45</f>
        <v>0.18915451895043733</v>
      </c>
      <c r="CW13" s="348">
        <f>+entero!CW45</f>
        <v>17.827638483965014</v>
      </c>
      <c r="CX13" s="687">
        <f>+entero!CX45</f>
        <v>17.361195335276967</v>
      </c>
      <c r="CY13" s="690">
        <f>+entero!CY45</f>
        <v>3722.0388774298394</v>
      </c>
      <c r="CZ13" s="3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57">
        <f>+entero!CR46</f>
        <v>0.46644314868804665</v>
      </c>
      <c r="CS14" s="12">
        <f>+entero!CS46</f>
        <v>0.46644314868804665</v>
      </c>
      <c r="CT14" s="9">
        <f>+entero!CT46</f>
        <v>0.26644314868804664</v>
      </c>
      <c r="CU14" s="9">
        <f>+entero!CU46</f>
        <v>0.15</v>
      </c>
      <c r="CV14" s="9">
        <f>+entero!CV46</f>
        <v>0.18915451895043733</v>
      </c>
      <c r="CW14" s="348">
        <f>+entero!CW46</f>
        <v>17.827638483965014</v>
      </c>
      <c r="CX14" s="687">
        <f>+entero!CX46</f>
        <v>17.361195335276967</v>
      </c>
      <c r="CY14" s="690">
        <f>+entero!CY46</f>
        <v>3722.0388774298394</v>
      </c>
      <c r="CZ14" s="3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57">
        <f>+entero!CR47</f>
        <v>0.25</v>
      </c>
      <c r="CS15" s="12">
        <f>+entero!CS47</f>
        <v>0.25</v>
      </c>
      <c r="CT15" s="9">
        <f>+entero!CT47</f>
        <v>0.25</v>
      </c>
      <c r="CU15" s="9">
        <f>+entero!CU47</f>
        <v>0</v>
      </c>
      <c r="CV15" s="9">
        <f>+entero!CV47</f>
        <v>0.2</v>
      </c>
      <c r="CW15" s="348">
        <f>+entero!CW47</f>
        <v>121.2</v>
      </c>
      <c r="CX15" s="687">
        <f>+entero!CX47</f>
        <v>120.95</v>
      </c>
      <c r="CY15" s="732">
        <f>+entero!CY47</f>
        <v>0</v>
      </c>
      <c r="CZ15" s="3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57">
        <f>+entero!CR48</f>
        <v>0.43</v>
      </c>
      <c r="CS16" s="12">
        <f>+entero!CS48</f>
        <v>0.43</v>
      </c>
      <c r="CT16" s="9">
        <f>+entero!CT48</f>
        <v>0.23</v>
      </c>
      <c r="CU16" s="9">
        <f>+entero!CU48</f>
        <v>0.15</v>
      </c>
      <c r="CV16" s="9">
        <f>+entero!CV48</f>
        <v>0.16</v>
      </c>
      <c r="CW16" s="348">
        <f>+entero!CW48</f>
        <v>0.16</v>
      </c>
      <c r="CX16" s="687">
        <f>+entero!CX48</f>
        <v>-0.27</v>
      </c>
      <c r="CY16" s="690">
        <f>+entero!CY48</f>
        <v>-62.790697674418603</v>
      </c>
      <c r="CZ16" s="3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9">
        <f>+entero!CV49</f>
        <v>0</v>
      </c>
      <c r="CW17" s="348">
        <f>+entero!CW49</f>
        <v>0</v>
      </c>
      <c r="CX17" s="687">
        <f>+entero!CX49</f>
        <v>0</v>
      </c>
      <c r="CY17" s="732" t="e">
        <f>+entero!CY49</f>
        <v>#DIV/0!</v>
      </c>
      <c r="CZ17" s="3" t="s">
        <v>3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9">
        <f>+entero!CV50</f>
        <v>0</v>
      </c>
      <c r="CW18" s="348">
        <f>+entero!CW50</f>
        <v>0</v>
      </c>
      <c r="CX18" s="687">
        <f>+entero!CX50</f>
        <v>0</v>
      </c>
      <c r="CY18" s="732" t="e">
        <f>+entero!CY50</f>
        <v>#DIV/0!</v>
      </c>
      <c r="CZ18" s="3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50">
        <f>+entero!CV51</f>
        <v>0</v>
      </c>
      <c r="CW19" s="349">
        <f>+entero!CW51</f>
        <v>0</v>
      </c>
      <c r="CX19" s="688">
        <f>+entero!CX51</f>
        <v>0</v>
      </c>
      <c r="CY19" s="733" t="e">
        <f>+entero!CY51</f>
        <v>#DIV/0!</v>
      </c>
      <c r="CZ19" s="3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70"/>
      <c r="CS20" s="4"/>
      <c r="CT20" s="4"/>
      <c r="CU20" s="4"/>
      <c r="CV20" s="4"/>
      <c r="CW20" s="4"/>
      <c r="CX20" s="4"/>
      <c r="CY20" s="691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70"/>
      <c r="CS21" s="4"/>
      <c r="CT21" s="4"/>
      <c r="CU21" s="4"/>
      <c r="CV21" s="4"/>
      <c r="CW21" s="4"/>
      <c r="CX21" s="4"/>
      <c r="CY21" s="691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1:11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X3:CY3"/>
    <mergeCell ref="CQ3:CQ4"/>
    <mergeCell ref="CS3:CW3"/>
    <mergeCell ref="CO3:CO4"/>
    <mergeCell ref="CP3:CP4"/>
    <mergeCell ref="CR3:CR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Y14 Z6:AR19 AS7:AT19 CS19:CW19 CS16:CY16 CS15:CX15 CS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96" width="9.7109375" style="727" customWidth="1"/>
    <col min="97" max="101" width="9.5703125" customWidth="1"/>
    <col min="102" max="102" width="9" customWidth="1"/>
    <col min="103" max="103" width="10" customWidth="1"/>
    <col min="105" max="115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75"/>
      <c r="CS5" s="344"/>
      <c r="CT5" s="52"/>
      <c r="CU5" s="52"/>
      <c r="CV5" s="52"/>
      <c r="CW5" s="345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4.25" x14ac:dyDescent="0.2">
      <c r="A6" s="3"/>
      <c r="B6" s="11"/>
      <c r="C6" s="26"/>
      <c r="D6" s="507" t="s">
        <v>211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22392.224273766762</v>
      </c>
      <c r="CN6" s="504">
        <f>+entero!CN53</f>
        <v>22487.287757099122</v>
      </c>
      <c r="CO6" s="504">
        <f>+entero!CO53</f>
        <v>22673.796653506262</v>
      </c>
      <c r="CP6" s="504">
        <f>+entero!CP53</f>
        <v>22553.76040515057</v>
      </c>
      <c r="CQ6" s="504">
        <f>+entero!CQ53</f>
        <v>22466.196488093719</v>
      </c>
      <c r="CR6" s="504">
        <f>+entero!CR53</f>
        <v>22328.8776379013</v>
      </c>
      <c r="CS6" s="662">
        <f>+entero!CS53</f>
        <v>22315.698258659311</v>
      </c>
      <c r="CT6" s="663">
        <f>+entero!CT53</f>
        <v>22308.194058520839</v>
      </c>
      <c r="CU6" s="663">
        <f>+entero!CU53</f>
        <v>22350.835833379439</v>
      </c>
      <c r="CV6" s="663">
        <f>+entero!CV53</f>
        <v>22293.837576383801</v>
      </c>
      <c r="CW6" s="664">
        <f>+entero!CW53</f>
        <v>22627.678599506256</v>
      </c>
      <c r="CX6" s="662">
        <f>+entero!CX53</f>
        <v>298.80096160495668</v>
      </c>
      <c r="CY6" s="554">
        <f>+entero!CY53</f>
        <v>1.3381817324206624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t="13.5" x14ac:dyDescent="0.2">
      <c r="A7" s="3"/>
      <c r="B7" s="11"/>
      <c r="C7" s="26"/>
      <c r="D7" s="502" t="s">
        <v>216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83.662312306638086</v>
      </c>
      <c r="CN7" s="693">
        <f>+entero!CN54</f>
        <v>83.306428968755412</v>
      </c>
      <c r="CO7" s="693">
        <f>+entero!CO54</f>
        <v>83.420640843701008</v>
      </c>
      <c r="CP7" s="693">
        <f>+entero!CP54</f>
        <v>83.771757072650558</v>
      </c>
      <c r="CQ7" s="693">
        <f>+entero!CQ54</f>
        <v>83.907870225727237</v>
      </c>
      <c r="CR7" s="693">
        <f>+entero!CR54</f>
        <v>83.557117200928374</v>
      </c>
      <c r="CS7" s="694">
        <f>+entero!CS54</f>
        <v>83.570099278144824</v>
      </c>
      <c r="CT7" s="695">
        <f>+entero!CT54</f>
        <v>83.497270954507712</v>
      </c>
      <c r="CU7" s="695">
        <f>+entero!CU54</f>
        <v>83.557255584423899</v>
      </c>
      <c r="CV7" s="695">
        <f>+entero!CV54</f>
        <v>83.600721195283683</v>
      </c>
      <c r="CW7" s="696">
        <f>+entero!CW54</f>
        <v>83.814444171234783</v>
      </c>
      <c r="CX7" s="662"/>
      <c r="CY7" s="554"/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10" t="s">
        <v>3</v>
      </c>
      <c r="C8" s="18"/>
      <c r="D8" s="22" t="s">
        <v>197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21122.079939620991</v>
      </c>
      <c r="CN8" s="504">
        <f>+entero!CN55</f>
        <v>21259.087559482508</v>
      </c>
      <c r="CO8" s="504">
        <f>+entero!CO55</f>
        <v>21407.382799074774</v>
      </c>
      <c r="CP8" s="504">
        <f>+entero!CP55</f>
        <v>21288.118233532499</v>
      </c>
      <c r="CQ8" s="504">
        <f>+entero!CQ55</f>
        <v>21240.874340047074</v>
      </c>
      <c r="CR8" s="504">
        <f>+entero!CR55</f>
        <v>21103.979992066023</v>
      </c>
      <c r="CS8" s="662">
        <f>+entero!CS55</f>
        <v>21090.219797653484</v>
      </c>
      <c r="CT8" s="663">
        <f>+entero!CT55</f>
        <v>21082.711934149112</v>
      </c>
      <c r="CU8" s="663">
        <f>+entero!CU55</f>
        <v>21124.948442143286</v>
      </c>
      <c r="CV8" s="663">
        <f>+entero!CV55</f>
        <v>21067.724655892558</v>
      </c>
      <c r="CW8" s="664">
        <f>+entero!CW55</f>
        <v>21402.919304278854</v>
      </c>
      <c r="CX8" s="662">
        <f>+entero!CX55</f>
        <v>298.93931221283128</v>
      </c>
      <c r="CY8" s="554">
        <f>+entero!CY55</f>
        <v>1.4165068026278371</v>
      </c>
      <c r="CZ8" s="3"/>
      <c r="DA8" s="505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2.75" customHeight="1" x14ac:dyDescent="0.2">
      <c r="A9" s="3"/>
      <c r="B9" s="10"/>
      <c r="C9" s="19"/>
      <c r="D9" s="692" t="s">
        <v>191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82.639762972245876</v>
      </c>
      <c r="CN9" s="693">
        <f>+entero!CN56</f>
        <v>82.488156337865803</v>
      </c>
      <c r="CO9" s="693">
        <f>+entero!CO56</f>
        <v>82.575545335812308</v>
      </c>
      <c r="CP9" s="693">
        <f>+entero!CP56</f>
        <v>82.927596168266192</v>
      </c>
      <c r="CQ9" s="693">
        <f>+entero!CQ56</f>
        <v>82.939739456722279</v>
      </c>
      <c r="CR9" s="693">
        <f>+entero!CR56</f>
        <v>82.727117197730109</v>
      </c>
      <c r="CS9" s="694">
        <f>+entero!CS56</f>
        <v>82.734593305252119</v>
      </c>
      <c r="CT9" s="695">
        <f>+entero!CT56</f>
        <v>82.654925003627639</v>
      </c>
      <c r="CU9" s="695">
        <f>+entero!CU56</f>
        <v>82.710435196391018</v>
      </c>
      <c r="CV9" s="695">
        <f>+entero!CV56</f>
        <v>82.711500350429247</v>
      </c>
      <c r="CW9" s="696">
        <f>+entero!CW56</f>
        <v>82.954362644852864</v>
      </c>
      <c r="CX9" s="662"/>
      <c r="CY9" s="555"/>
      <c r="CZ9" s="3"/>
      <c r="DA9" s="505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6"/>
      <c r="CP10" s="816"/>
      <c r="CQ10" s="99"/>
      <c r="CR10" s="99"/>
      <c r="CS10" s="346"/>
      <c r="CT10" s="100"/>
      <c r="CU10" s="100"/>
      <c r="CV10" s="100"/>
      <c r="CW10" s="347"/>
      <c r="CX10" s="662"/>
      <c r="CY10" s="554"/>
      <c r="CZ10" s="3"/>
      <c r="DA10" s="505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customHeight="1" x14ac:dyDescent="0.2">
      <c r="A11" s="3"/>
      <c r="B11" s="10"/>
      <c r="C11" s="17"/>
      <c r="D11" s="22" t="s">
        <v>192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4951.344638542274</v>
      </c>
      <c r="CN11" s="504">
        <f>+entero!CN58</f>
        <v>5020.3924827309202</v>
      </c>
      <c r="CO11" s="504">
        <f>+entero!CO58</f>
        <v>5115.4766536478301</v>
      </c>
      <c r="CP11" s="504">
        <f>+entero!CP58</f>
        <v>4948.1731960487041</v>
      </c>
      <c r="CQ11" s="504">
        <f>+entero!CQ58</f>
        <v>4968.6308138023487</v>
      </c>
      <c r="CR11" s="504">
        <f>+entero!CR58</f>
        <v>4873.6099588154666</v>
      </c>
      <c r="CS11" s="662">
        <f>+entero!CS58</f>
        <v>4912.723318762989</v>
      </c>
      <c r="CT11" s="663">
        <f>+entero!CT58</f>
        <v>4900.4294476536588</v>
      </c>
      <c r="CU11" s="663">
        <f>+entero!CU58</f>
        <v>4963.6018044247967</v>
      </c>
      <c r="CV11" s="663">
        <f>+entero!CV58</f>
        <v>4839.596538340249</v>
      </c>
      <c r="CW11" s="664">
        <f>+entero!CW58</f>
        <v>4929.276230863572</v>
      </c>
      <c r="CX11" s="662">
        <f>+entero!CX58</f>
        <v>55.666272048105384</v>
      </c>
      <c r="CY11" s="554">
        <f>+entero!CY58</f>
        <v>1.1421979296356133</v>
      </c>
      <c r="CZ11" s="3"/>
      <c r="DA11" s="505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3.5" customHeight="1" x14ac:dyDescent="0.2">
      <c r="A12" s="3"/>
      <c r="B12" s="10"/>
      <c r="C12" s="17"/>
      <c r="D12" s="698" t="s">
        <v>191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75.558018401545397</v>
      </c>
      <c r="CN12" s="693">
        <f>+entero!CN59</f>
        <v>75.13886791492817</v>
      </c>
      <c r="CO12" s="693">
        <f>+entero!CO59</f>
        <v>75.551149958909164</v>
      </c>
      <c r="CP12" s="693">
        <f>+entero!CP59</f>
        <v>77.026559307225313</v>
      </c>
      <c r="CQ12" s="693">
        <f>+entero!CQ59</f>
        <v>76.941349556949064</v>
      </c>
      <c r="CR12" s="693">
        <f>+entero!CR59</f>
        <v>75.795518959948055</v>
      </c>
      <c r="CS12" s="694">
        <f>+entero!CS59</f>
        <v>76.040107337828815</v>
      </c>
      <c r="CT12" s="695">
        <f>+entero!CT59</f>
        <v>75.788211431876434</v>
      </c>
      <c r="CU12" s="695">
        <f>+entero!CU59</f>
        <v>76.05365879912631</v>
      </c>
      <c r="CV12" s="695">
        <f>+entero!CV59</f>
        <v>75.802880586000981</v>
      </c>
      <c r="CW12" s="696">
        <f>+entero!CW59</f>
        <v>76.131309306691364</v>
      </c>
      <c r="CX12" s="662"/>
      <c r="CY12" s="554"/>
      <c r="CZ12" s="3"/>
      <c r="DA12" s="505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100"/>
      <c r="CW13" s="347"/>
      <c r="CX13" s="662"/>
      <c r="CY13" s="554"/>
      <c r="CZ13" s="3"/>
      <c r="DA13" s="505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3.5" customHeight="1" x14ac:dyDescent="0.2">
      <c r="A14" s="3"/>
      <c r="B14" s="10"/>
      <c r="C14" s="17"/>
      <c r="D14" s="22" t="s">
        <v>193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7408.5054876355671</v>
      </c>
      <c r="CN14" s="504">
        <f>+entero!CN61</f>
        <v>7327.8114830876493</v>
      </c>
      <c r="CO14" s="504">
        <f>+entero!CO61</f>
        <v>7393.7328172844436</v>
      </c>
      <c r="CP14" s="504">
        <f>+entero!CP61</f>
        <v>7434.6805030599508</v>
      </c>
      <c r="CQ14" s="504">
        <f>+entero!CQ61</f>
        <v>7320.278755886482</v>
      </c>
      <c r="CR14" s="504">
        <f>+entero!CR61</f>
        <v>7228.3258931328373</v>
      </c>
      <c r="CS14" s="662">
        <f>+entero!CS61</f>
        <v>7182.6295674287549</v>
      </c>
      <c r="CT14" s="663">
        <f>+entero!CT61</f>
        <v>7183.7964328150538</v>
      </c>
      <c r="CU14" s="663">
        <f>+entero!CU61</f>
        <v>7144.0244501619927</v>
      </c>
      <c r="CV14" s="663">
        <f>+entero!CV61</f>
        <v>7190.4843251824022</v>
      </c>
      <c r="CW14" s="664">
        <f>+entero!CW61</f>
        <v>7427.01900285587</v>
      </c>
      <c r="CX14" s="662">
        <f>+entero!CX61</f>
        <v>198.69310972303265</v>
      </c>
      <c r="CY14" s="554">
        <f>+entero!CY61</f>
        <v>2.7488122790893854</v>
      </c>
      <c r="CZ14" s="3"/>
      <c r="DA14" s="505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">
      <c r="A15" s="3"/>
      <c r="B15" s="10"/>
      <c r="C15" s="17"/>
      <c r="D15" s="698" t="s">
        <v>191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77.600555182421502</v>
      </c>
      <c r="CN15" s="693">
        <f>+entero!CN62</f>
        <v>77.378098921378154</v>
      </c>
      <c r="CO15" s="693">
        <f>+entero!CO62</f>
        <v>77.528440484687451</v>
      </c>
      <c r="CP15" s="693">
        <f>+entero!CP62</f>
        <v>77.522585945064975</v>
      </c>
      <c r="CQ15" s="693">
        <f>+entero!CQ62</f>
        <v>77.276826250242479</v>
      </c>
      <c r="CR15" s="693">
        <f>+entero!CR62</f>
        <v>77.115987538163495</v>
      </c>
      <c r="CS15" s="694">
        <f>+entero!CS62</f>
        <v>77.00303940282555</v>
      </c>
      <c r="CT15" s="695">
        <f>+entero!CT62</f>
        <v>76.922701373617343</v>
      </c>
      <c r="CU15" s="695">
        <f>+entero!CU62</f>
        <v>76.795774563428381</v>
      </c>
      <c r="CV15" s="695">
        <f>+entero!CV62</f>
        <v>76.875329666212764</v>
      </c>
      <c r="CW15" s="696">
        <f>+entero!CW62</f>
        <v>77.552957966282648</v>
      </c>
      <c r="CX15" s="662"/>
      <c r="CY15" s="554"/>
      <c r="CZ15" s="3"/>
      <c r="DA15" s="505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100"/>
      <c r="CW16" s="347"/>
      <c r="CX16" s="662"/>
      <c r="CY16" s="554"/>
      <c r="CZ16" s="3"/>
      <c r="DA16" s="505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customHeight="1" x14ac:dyDescent="0.2">
      <c r="A17" s="3"/>
      <c r="B17" s="10"/>
      <c r="C17" s="17"/>
      <c r="D17" s="22" t="s">
        <v>194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8092.1894513396501</v>
      </c>
      <c r="CN17" s="504">
        <f>+entero!CN64</f>
        <v>8241.0326061603446</v>
      </c>
      <c r="CO17" s="504">
        <f>+entero!CO64</f>
        <v>8231.9614326093233</v>
      </c>
      <c r="CP17" s="504">
        <f>+entero!CP64</f>
        <v>8240.6701166618022</v>
      </c>
      <c r="CQ17" s="504">
        <f>+entero!CQ64</f>
        <v>8280.0775187653016</v>
      </c>
      <c r="CR17" s="504">
        <f>+entero!CR64</f>
        <v>8329.7092566195279</v>
      </c>
      <c r="CS17" s="662">
        <f>+entero!CS64</f>
        <v>8321.9393884358542</v>
      </c>
      <c r="CT17" s="663">
        <f>+entero!CT64</f>
        <v>8327.9632130568461</v>
      </c>
      <c r="CU17" s="663">
        <f>+entero!CU64</f>
        <v>8347.0573347857098</v>
      </c>
      <c r="CV17" s="663">
        <f>+entero!CV64</f>
        <v>8353.708085214279</v>
      </c>
      <c r="CW17" s="664">
        <f>+entero!CW64</f>
        <v>8357.9444896486821</v>
      </c>
      <c r="CX17" s="662">
        <f>+entero!CX64</f>
        <v>28.235233029154188</v>
      </c>
      <c r="CY17" s="554">
        <f>+entero!CY64</f>
        <v>0.33897021083557632</v>
      </c>
      <c r="CZ17" s="3"/>
      <c r="DA17" s="505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customHeight="1" x14ac:dyDescent="0.2">
      <c r="A18" s="3"/>
      <c r="B18" s="10"/>
      <c r="C18" s="17"/>
      <c r="D18" s="698" t="s">
        <v>191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92.757728226083259</v>
      </c>
      <c r="CN18" s="693">
        <f>+entero!CN65</f>
        <v>92.773877012268883</v>
      </c>
      <c r="CO18" s="693">
        <f>+entero!CO65</f>
        <v>92.769600395642797</v>
      </c>
      <c r="CP18" s="693">
        <f>+entero!CP65</f>
        <v>92.79340373415252</v>
      </c>
      <c r="CQ18" s="693">
        <f>+entero!CQ65</f>
        <v>92.852101544738204</v>
      </c>
      <c r="CR18" s="693">
        <f>+entero!CR65</f>
        <v>92.922852733256818</v>
      </c>
      <c r="CS18" s="694">
        <f>+entero!CS65</f>
        <v>92.91975527931362</v>
      </c>
      <c r="CT18" s="695">
        <f>+entero!CT65</f>
        <v>92.926066918379206</v>
      </c>
      <c r="CU18" s="695">
        <f>+entero!CU65</f>
        <v>92.918272593043525</v>
      </c>
      <c r="CV18" s="695">
        <f>+entero!CV65</f>
        <v>92.908149018995275</v>
      </c>
      <c r="CW18" s="696">
        <f>+entero!CW65</f>
        <v>92.912212987932691</v>
      </c>
      <c r="CX18" s="662"/>
      <c r="CY18" s="554"/>
      <c r="CZ18" s="3"/>
      <c r="DA18" s="505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100"/>
      <c r="CW19" s="347"/>
      <c r="CX19" s="662"/>
      <c r="CY19" s="554"/>
      <c r="CZ19" s="3"/>
      <c r="DA19" s="505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customHeight="1" x14ac:dyDescent="0.2">
      <c r="A20" s="3"/>
      <c r="B20" s="10"/>
      <c r="C20" s="17"/>
      <c r="D20" s="22" t="s">
        <v>195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670.04036210349864</v>
      </c>
      <c r="CN20" s="504">
        <f>+entero!CN67</f>
        <v>669.85166983200975</v>
      </c>
      <c r="CO20" s="504">
        <f>+entero!CO67</f>
        <v>666.21189553317595</v>
      </c>
      <c r="CP20" s="504">
        <f>+entero!CP67</f>
        <v>664.59441776203857</v>
      </c>
      <c r="CQ20" s="504">
        <f>+entero!CQ67</f>
        <v>671.88725159294256</v>
      </c>
      <c r="CR20" s="504">
        <f>+entero!CR67</f>
        <v>672.33488349819049</v>
      </c>
      <c r="CS20" s="662">
        <f>+entero!CS67</f>
        <v>672.92752302588713</v>
      </c>
      <c r="CT20" s="663">
        <f>+entero!CT67</f>
        <v>670.52284062355477</v>
      </c>
      <c r="CU20" s="663">
        <f>+entero!CU67</f>
        <v>670.26485277078507</v>
      </c>
      <c r="CV20" s="663">
        <f>+entero!CV67</f>
        <v>683.93570715562487</v>
      </c>
      <c r="CW20" s="664">
        <f>+entero!CW67</f>
        <v>688.67958091072683</v>
      </c>
      <c r="CX20" s="662">
        <f>+entero!CX67</f>
        <v>16.344697412536334</v>
      </c>
      <c r="CY20" s="554">
        <f>+entero!CY67</f>
        <v>2.4310351602603308</v>
      </c>
      <c r="CZ20" s="3"/>
      <c r="DA20" s="505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3.5" customHeight="1" x14ac:dyDescent="0.2">
      <c r="A21" s="3"/>
      <c r="B21" s="10"/>
      <c r="C21" s="17"/>
      <c r="D21" s="698" t="s">
        <v>191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80.925845266922963</v>
      </c>
      <c r="CN21" s="693">
        <f>+entero!CN68</f>
        <v>81.202852386862347</v>
      </c>
      <c r="CO21" s="693">
        <f>+entero!CO68</f>
        <v>80.986024328055777</v>
      </c>
      <c r="CP21" s="693">
        <f>+entero!CP68</f>
        <v>80.610111724370341</v>
      </c>
      <c r="CQ21" s="693">
        <f>+entero!CQ68</f>
        <v>80.953029279488447</v>
      </c>
      <c r="CR21" s="693">
        <f>+entero!CR68</f>
        <v>81.063827320164108</v>
      </c>
      <c r="CS21" s="694">
        <f>+entero!CS68</f>
        <v>81.098812486873214</v>
      </c>
      <c r="CT21" s="695">
        <f>+entero!CT68</f>
        <v>81.023249774680679</v>
      </c>
      <c r="CU21" s="695">
        <f>+entero!CU68</f>
        <v>81.120634923834189</v>
      </c>
      <c r="CV21" s="695">
        <f>+entero!CV68</f>
        <v>79.638288615354114</v>
      </c>
      <c r="CW21" s="696">
        <f>+entero!CW68</f>
        <v>79.840554216263584</v>
      </c>
      <c r="CX21" s="662"/>
      <c r="CY21" s="554"/>
      <c r="CZ21" s="3"/>
      <c r="DA21" s="505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100"/>
      <c r="CW22" s="347"/>
      <c r="CX22" s="662"/>
      <c r="CY22" s="554"/>
      <c r="CZ22" s="3"/>
      <c r="DA22" s="505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60"/>
      <c r="CW23" s="339"/>
      <c r="CX23" s="662"/>
      <c r="CY23" s="554"/>
      <c r="CZ23" s="3"/>
      <c r="DA23" s="505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5674.9994921862153</v>
      </c>
      <c r="CN24" s="504">
        <f>+entero!CN70</f>
        <v>5328.6092404266119</v>
      </c>
      <c r="CO24" s="504">
        <f>+entero!CO70</f>
        <v>5490.43867278379</v>
      </c>
      <c r="CP24" s="504">
        <f>+entero!CP70</f>
        <v>5385.3991429462849</v>
      </c>
      <c r="CQ24" s="504">
        <f>+entero!CQ70</f>
        <v>5314.0126698335271</v>
      </c>
      <c r="CR24" s="504">
        <f>+entero!CR70</f>
        <v>5110.3769630941224</v>
      </c>
      <c r="CS24" s="662">
        <f>+entero!CS70</f>
        <v>5052.0533730701336</v>
      </c>
      <c r="CT24" s="663">
        <f>+entero!CT70</f>
        <v>5030.8484794949391</v>
      </c>
      <c r="CU24" s="663">
        <f>+entero!CU70</f>
        <v>4981.6671125120574</v>
      </c>
      <c r="CV24" s="663">
        <f>+entero!CV70</f>
        <v>4983.2752604377383</v>
      </c>
      <c r="CW24" s="664">
        <f>+entero!CW70</f>
        <v>5107.7246891591067</v>
      </c>
      <c r="CX24" s="662">
        <f>+entero!CX70</f>
        <v>-2.6522739350157281</v>
      </c>
      <c r="CY24" s="554">
        <f>+entero!CY70</f>
        <v>-5.1899770881280727E-2</v>
      </c>
      <c r="CZ24" s="3"/>
      <c r="DA24" s="505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2437.9147961822155</v>
      </c>
      <c r="CN25" s="504">
        <f>+entero!CN71</f>
        <v>2121.9001243403791</v>
      </c>
      <c r="CO25" s="504">
        <f>+entero!CO71</f>
        <v>2239.9617679620987</v>
      </c>
      <c r="CP25" s="504">
        <f>+entero!CP71</f>
        <v>2213.5409832864434</v>
      </c>
      <c r="CQ25" s="504">
        <f>+entero!CQ71</f>
        <v>2162.8981606603493</v>
      </c>
      <c r="CR25" s="504">
        <f>+entero!CR71</f>
        <v>1911.8987894205541</v>
      </c>
      <c r="CS25" s="662">
        <f>+entero!CS71</f>
        <v>1866.2950405014578</v>
      </c>
      <c r="CT25" s="663">
        <f>+entero!CT71</f>
        <v>1848.7859920167637</v>
      </c>
      <c r="CU25" s="663">
        <f>+entero!CU71</f>
        <v>1800.9265380393585</v>
      </c>
      <c r="CV25" s="663">
        <f>+entero!CV71</f>
        <v>1709.8647095160352</v>
      </c>
      <c r="CW25" s="664">
        <f>+entero!CW71</f>
        <v>1905.6837181290084</v>
      </c>
      <c r="CX25" s="662">
        <f>+entero!CX71</f>
        <v>-6.2150712915456552</v>
      </c>
      <c r="CY25" s="554">
        <f>+entero!CY71</f>
        <v>-0.32507323745046834</v>
      </c>
      <c r="CZ25" s="3"/>
      <c r="DA25" s="505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629.78642102332356</v>
      </c>
      <c r="CN26" s="504">
        <f>+entero!CN72</f>
        <v>623.94988606705533</v>
      </c>
      <c r="CO26" s="504">
        <f>+entero!CO72</f>
        <v>623.95350338921287</v>
      </c>
      <c r="CP26" s="504">
        <f>+entero!CP72</f>
        <v>628.09149428134094</v>
      </c>
      <c r="CQ26" s="504">
        <f>+entero!CQ72</f>
        <v>641.84221548396499</v>
      </c>
      <c r="CR26" s="504">
        <f>+entero!CR72</f>
        <v>636.22584785131176</v>
      </c>
      <c r="CS26" s="662">
        <f>+entero!CS72</f>
        <v>636.23572224927125</v>
      </c>
      <c r="CT26" s="663">
        <f>+entero!CT72</f>
        <v>626.72139752186604</v>
      </c>
      <c r="CU26" s="663">
        <f>+entero!CU72</f>
        <v>626.72346488338189</v>
      </c>
      <c r="CV26" s="663">
        <f>+entero!CV72</f>
        <v>626.729744861516</v>
      </c>
      <c r="CW26" s="664">
        <f>+entero!CW72</f>
        <v>626.69982893585984</v>
      </c>
      <c r="CX26" s="662">
        <f>+entero!CX72</f>
        <v>-9.5260189154519139</v>
      </c>
      <c r="CY26" s="554">
        <f>+entero!CY72</f>
        <v>-1.4972700256714822</v>
      </c>
      <c r="CZ26" s="3"/>
      <c r="DA26" s="505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861.48665896067644</v>
      </c>
      <c r="CN27" s="504">
        <f>+entero!CN73</f>
        <v>831.37475938917771</v>
      </c>
      <c r="CO27" s="504">
        <f>+entero!CO73</f>
        <v>875.10520585247809</v>
      </c>
      <c r="CP27" s="504">
        <f>+entero!CP73</f>
        <v>767.31932030850157</v>
      </c>
      <c r="CQ27" s="504">
        <f>+entero!CQ73</f>
        <v>761.85113756921271</v>
      </c>
      <c r="CR27" s="504">
        <f>+entero!CR73</f>
        <v>734.6715702122566</v>
      </c>
      <c r="CS27" s="662">
        <f>+entero!CS73</f>
        <v>721.92426571940518</v>
      </c>
      <c r="CT27" s="663">
        <f>+entero!CT73</f>
        <v>725.2181563663089</v>
      </c>
      <c r="CU27" s="663">
        <f>+entero!CU73</f>
        <v>723.90738514931763</v>
      </c>
      <c r="CV27" s="663">
        <f>+entero!CV73</f>
        <v>816.82782286018664</v>
      </c>
      <c r="CW27" s="664">
        <f>+entero!CW73</f>
        <v>745.39424359423901</v>
      </c>
      <c r="CX27" s="662">
        <f>+entero!CX73</f>
        <v>10.722673381982418</v>
      </c>
      <c r="CY27" s="554">
        <f>+entero!CY73</f>
        <v>1.4595193031471831</v>
      </c>
      <c r="CZ27" s="3"/>
      <c r="DA27" s="505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1745.8116160199995</v>
      </c>
      <c r="CN28" s="504">
        <f>+entero!CN74</f>
        <v>1751.3844706300001</v>
      </c>
      <c r="CO28" s="504">
        <f>+entero!CO74</f>
        <v>1751.4181955799995</v>
      </c>
      <c r="CP28" s="504">
        <f>+entero!CP74</f>
        <v>1776.4473450699998</v>
      </c>
      <c r="CQ28" s="504">
        <f>+entero!CQ74</f>
        <v>1747.42115612</v>
      </c>
      <c r="CR28" s="504">
        <f>+entero!CR74</f>
        <v>1827.5807556099999</v>
      </c>
      <c r="CS28" s="662">
        <f>+entero!CS74</f>
        <v>1827.5983446</v>
      </c>
      <c r="CT28" s="663">
        <f>+entero!CT74</f>
        <v>1830.1229335899998</v>
      </c>
      <c r="CU28" s="663">
        <f>+entero!CU74</f>
        <v>1830.10972444</v>
      </c>
      <c r="CV28" s="663">
        <f>+entero!CV74</f>
        <v>1829.8529832000004</v>
      </c>
      <c r="CW28" s="664">
        <f>+entero!CW74</f>
        <v>1829.9468984999999</v>
      </c>
      <c r="CX28" s="662">
        <f>+entero!CX74</f>
        <v>2.3661428899999919</v>
      </c>
      <c r="CY28" s="554">
        <f>+entero!CY74</f>
        <v>0.12946858204414546</v>
      </c>
      <c r="CZ28" s="3"/>
      <c r="DA28" s="505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.75" customHeight="1" x14ac:dyDescent="0.2">
      <c r="A29" s="3"/>
      <c r="B29" s="10"/>
      <c r="C29" s="17"/>
      <c r="D29" s="700" t="s">
        <v>222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1931.6248960533258</v>
      </c>
      <c r="CN29" s="504">
        <f>+entero!CN75</f>
        <v>1592.1860312701972</v>
      </c>
      <c r="CO29" s="504">
        <f>+entero!CO75</f>
        <v>1749.3496305043063</v>
      </c>
      <c r="CP29" s="504">
        <f>+entero!CP75</f>
        <v>1608.9309472565203</v>
      </c>
      <c r="CQ29" s="504">
        <f>+entero!CQ75</f>
        <v>1546.2552977395624</v>
      </c>
      <c r="CR29" s="504">
        <f>+entero!CR75</f>
        <v>1290.2276256245007</v>
      </c>
      <c r="CS29" s="662">
        <f>+entero!CS75</f>
        <v>1229.5858264150047</v>
      </c>
      <c r="CT29" s="663">
        <f>+entero!CT75</f>
        <v>1221.5402279935579</v>
      </c>
      <c r="CU29" s="663">
        <f>+entero!CU75</f>
        <v>1173.8117953857375</v>
      </c>
      <c r="CV29" s="663">
        <f>+entero!CV75</f>
        <v>1176.2020575448068</v>
      </c>
      <c r="CW29" s="664">
        <f>+entero!CW75</f>
        <v>1300.1141748268813</v>
      </c>
      <c r="CX29" s="662">
        <f>+entero!CX75</f>
        <v>9.8865492023805928</v>
      </c>
      <c r="CY29" s="554">
        <f>+entero!CY75</f>
        <v>0.76626395265682046</v>
      </c>
      <c r="CZ29" s="3"/>
      <c r="DA29" s="505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1593.1089967326493</v>
      </c>
      <c r="CN30" s="504">
        <f>+entero!CN76</f>
        <v>1280.7466484310194</v>
      </c>
      <c r="CO30" s="504">
        <f>+entero!CO76</f>
        <v>1395.2688977718283</v>
      </c>
      <c r="CP30" s="504">
        <f>+entero!CP76</f>
        <v>1368.6671636280187</v>
      </c>
      <c r="CQ30" s="504">
        <f>+entero!CQ76</f>
        <v>1306.8081796703495</v>
      </c>
      <c r="CR30" s="504">
        <f>+entero!CR76</f>
        <v>1062.8995960022439</v>
      </c>
      <c r="CS30" s="662">
        <f>+entero!CS76</f>
        <v>1015.9384101655995</v>
      </c>
      <c r="CT30" s="663">
        <f>+entero!CT76</f>
        <v>1003.2926229672489</v>
      </c>
      <c r="CU30" s="663">
        <f>+entero!CU76</f>
        <v>956.07454263642001</v>
      </c>
      <c r="CV30" s="663">
        <f>+entero!CV76</f>
        <v>865.4661773346204</v>
      </c>
      <c r="CW30" s="664">
        <f>+entero!CW76</f>
        <v>1063.6215468126422</v>
      </c>
      <c r="CX30" s="662">
        <f>+entero!CX76</f>
        <v>0.72195081039831166</v>
      </c>
      <c r="CY30" s="554">
        <f>+entero!CY76</f>
        <v>6.7922766469541429E-2</v>
      </c>
      <c r="CZ30" s="3"/>
      <c r="DA30" s="505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338.5158993206764</v>
      </c>
      <c r="CN31" s="504">
        <f>+entero!CN77</f>
        <v>311.43938283917777</v>
      </c>
      <c r="CO31" s="504">
        <f>+entero!CO77</f>
        <v>354.08073273247805</v>
      </c>
      <c r="CP31" s="504">
        <f>+entero!CP77</f>
        <v>240.26378362850153</v>
      </c>
      <c r="CQ31" s="504">
        <f>+entero!CQ77</f>
        <v>239.44711806921268</v>
      </c>
      <c r="CR31" s="504">
        <f>+entero!CR77</f>
        <v>227.32802962225662</v>
      </c>
      <c r="CS31" s="662">
        <f>+entero!CS77</f>
        <v>213.6474162494051</v>
      </c>
      <c r="CT31" s="663">
        <f>+entero!CT77</f>
        <v>218.24760502630892</v>
      </c>
      <c r="CU31" s="663">
        <f>+entero!CU77</f>
        <v>217.73725274931752</v>
      </c>
      <c r="CV31" s="663">
        <f>+entero!CV77</f>
        <v>310.73588021018662</v>
      </c>
      <c r="CW31" s="664">
        <f>+entero!CW77</f>
        <v>236.49262801423913</v>
      </c>
      <c r="CX31" s="662">
        <f>+entero!CX77</f>
        <v>9.1645983919825085</v>
      </c>
      <c r="CY31" s="554">
        <f>+entero!CY77</f>
        <v>4.031442320250167</v>
      </c>
      <c r="CZ31" s="3"/>
      <c r="DA31" s="505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504">
        <f>+entero!CP78</f>
        <v>0</v>
      </c>
      <c r="CQ32" s="504">
        <f>+entero!CQ78</f>
        <v>0</v>
      </c>
      <c r="CR32" s="504">
        <f>+entero!CR78</f>
        <v>0</v>
      </c>
      <c r="CS32" s="662">
        <f>+entero!CS78</f>
        <v>0</v>
      </c>
      <c r="CT32" s="663">
        <f>+entero!CT78</f>
        <v>0</v>
      </c>
      <c r="CU32" s="663">
        <f>+entero!CU78</f>
        <v>0</v>
      </c>
      <c r="CV32" s="663">
        <f>+entero!CV78</f>
        <v>0</v>
      </c>
      <c r="CW32" s="664">
        <f>+entero!CW78</f>
        <v>0</v>
      </c>
      <c r="CX32" s="662"/>
      <c r="CY32" s="554"/>
      <c r="CZ32" s="3"/>
      <c r="DA32" s="505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x14ac:dyDescent="0.2">
      <c r="A33" s="3"/>
      <c r="B33" s="10"/>
      <c r="C33" s="19"/>
      <c r="D33" s="700" t="s">
        <v>196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17024.362064989964</v>
      </c>
      <c r="CN33" s="504">
        <f>+entero!CN79</f>
        <v>17274.723234137669</v>
      </c>
      <c r="CO33" s="504">
        <f>+entero!CO79</f>
        <v>17232.122840571585</v>
      </c>
      <c r="CP33" s="504">
        <f>+entero!CP79</f>
        <v>17172.163466077422</v>
      </c>
      <c r="CQ33" s="504">
        <f>+entero!CQ79</f>
        <v>17170.761687831069</v>
      </c>
      <c r="CR33" s="504">
        <f>+entero!CR79</f>
        <v>17259.81036667946</v>
      </c>
      <c r="CS33" s="662">
        <f>+entero!CS79</f>
        <v>17285.696690036602</v>
      </c>
      <c r="CT33" s="663">
        <f>+entero!CT79</f>
        <v>17317.93529137626</v>
      </c>
      <c r="CU33" s="663">
        <f>+entero!CU79</f>
        <v>17385.892285666345</v>
      </c>
      <c r="CV33" s="663">
        <f>+entero!CV79</f>
        <v>17422.269416831074</v>
      </c>
      <c r="CW33" s="664">
        <f>+entero!CW79</f>
        <v>17547.505438522025</v>
      </c>
      <c r="CX33" s="662">
        <f>+entero!CX79</f>
        <v>287.69507184256508</v>
      </c>
      <c r="CY33" s="554">
        <f>+entero!CY79</f>
        <v>1.6668495524027716</v>
      </c>
      <c r="CZ33" s="3"/>
      <c r="DA33" s="505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100">
        <f>+entero!CV80</f>
        <v>14355.068793996428</v>
      </c>
      <c r="CW34" s="347">
        <f>+entero!CW80</f>
        <v>0</v>
      </c>
      <c r="CX34" s="662"/>
      <c r="CY34" s="554"/>
      <c r="CZ34" s="3"/>
      <c r="DA34" s="505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x14ac:dyDescent="0.2">
      <c r="A35" s="3"/>
      <c r="B35" s="247"/>
      <c r="C35" s="19"/>
      <c r="D35" s="701" t="s">
        <v>191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95.557402441518505</v>
      </c>
      <c r="CN35" s="628">
        <f>+entero!CN81</f>
        <v>95.729690713536527</v>
      </c>
      <c r="CO35" s="628">
        <f>+entero!CO81</f>
        <v>95.735048341822505</v>
      </c>
      <c r="CP35" s="628">
        <f>+entero!CP81</f>
        <v>95.755559785850295</v>
      </c>
      <c r="CQ35" s="628">
        <f>+entero!CQ81</f>
        <v>95.792711899874504</v>
      </c>
      <c r="CR35" s="628">
        <f>+entero!CR81</f>
        <v>95.82831902950052</v>
      </c>
      <c r="CS35" s="629">
        <f>+entero!CS81</f>
        <v>95.836661966351599</v>
      </c>
      <c r="CT35" s="630">
        <f>+entero!CT81</f>
        <v>95.849387283473092</v>
      </c>
      <c r="CU35" s="630">
        <f>+entero!CU81</f>
        <v>95.8730859815781</v>
      </c>
      <c r="CV35" s="630">
        <f>+entero!CV81</f>
        <v>95.884701712235696</v>
      </c>
      <c r="CW35" s="631">
        <f>+entero!CW81</f>
        <v>95.917089965007392</v>
      </c>
      <c r="CX35" s="662"/>
      <c r="CY35" s="554"/>
      <c r="CZ35" s="3"/>
      <c r="DA35" s="505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102"/>
      <c r="CW36" s="340"/>
      <c r="CX36" s="101"/>
      <c r="CY36" s="699"/>
      <c r="CZ36" s="3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</row>
    <row r="94" spans="1:11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</row>
    <row r="95" spans="1:11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</row>
    <row r="96" spans="1:11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</row>
    <row r="97" spans="1:11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</row>
    <row r="98" spans="1:11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</row>
    <row r="99" spans="1:11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</row>
    <row r="100" spans="1:11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</row>
    <row r="101" spans="1:11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</row>
    <row r="102" spans="1:11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</row>
    <row r="103" spans="1:11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1:11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1:11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1:11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1:11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1:11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1:11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1:11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1:11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1:11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N3:CN4"/>
    <mergeCell ref="CR3:C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X3:CY3"/>
    <mergeCell ref="CS3:CW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29" sqref="CO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96" width="8.42578125" style="727" customWidth="1"/>
    <col min="97" max="101" width="8" customWidth="1"/>
    <col min="102" max="102" width="8.42578125" bestFit="1" customWidth="1"/>
    <col min="103" max="103" width="10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s="200" customFormat="1" ht="13.5" customHeight="1" thickBot="1" x14ac:dyDescent="0.3">
      <c r="C3" s="201"/>
      <c r="D3" s="925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22" t="str">
        <f>+entero!CS3</f>
        <v xml:space="preserve">   Semana 5*</v>
      </c>
      <c r="CT3" s="923"/>
      <c r="CU3" s="923"/>
      <c r="CV3" s="923"/>
      <c r="CW3" s="924"/>
      <c r="CX3" s="920" t="s">
        <v>34</v>
      </c>
      <c r="CY3" s="921"/>
      <c r="DA3" s="229"/>
      <c r="DB3" s="229"/>
      <c r="DC3" s="229"/>
      <c r="DD3" s="229"/>
      <c r="DE3" s="229"/>
      <c r="DF3" s="229"/>
      <c r="DG3" s="229"/>
      <c r="DH3" s="229"/>
      <c r="DI3" s="229"/>
      <c r="DJ3" s="229"/>
    </row>
    <row r="4" spans="1:114" s="200" customFormat="1" ht="28.5" customHeight="1" thickBot="1" x14ac:dyDescent="0.25">
      <c r="C4" s="203"/>
      <c r="D4" s="926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2"/>
      <c r="CP4" s="912"/>
      <c r="CQ4" s="915"/>
      <c r="CR4" s="912"/>
      <c r="CS4" s="202">
        <f>+entero!CS4</f>
        <v>42485</v>
      </c>
      <c r="CT4" s="342">
        <f>+entero!CT4</f>
        <v>42486</v>
      </c>
      <c r="CU4" s="342">
        <f>+entero!CU4</f>
        <v>42487</v>
      </c>
      <c r="CV4" s="342">
        <f>+entero!CV4</f>
        <v>42488</v>
      </c>
      <c r="CW4" s="343">
        <f>+entero!CW4</f>
        <v>42489</v>
      </c>
      <c r="CX4" s="204" t="s">
        <v>20</v>
      </c>
      <c r="CY4" s="205" t="s">
        <v>212</v>
      </c>
      <c r="DA4" s="229"/>
      <c r="DB4" s="229"/>
      <c r="DC4" s="229"/>
      <c r="DD4" s="229"/>
      <c r="DE4" s="229"/>
      <c r="DF4" s="229"/>
      <c r="DG4" s="229"/>
      <c r="DH4" s="229"/>
      <c r="DI4" s="229"/>
      <c r="DJ4" s="229"/>
    </row>
    <row r="5" spans="1:11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77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7"/>
      <c r="CY5" s="36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14">
        <f>+entero!CW83</f>
        <v>6.96</v>
      </c>
      <c r="CX6" s="715">
        <f>+entero!CX83</f>
        <v>0</v>
      </c>
      <c r="CY6" s="556">
        <f>+entero!CY83</f>
        <v>0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14">
        <f>+entero!CW84</f>
        <v>6.86</v>
      </c>
      <c r="CX7" s="715">
        <f>+entero!CX84</f>
        <v>0</v>
      </c>
      <c r="CY7" s="556">
        <f>+entero!CY84</f>
        <v>0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79">
        <f>+entero!CR85</f>
        <v>6.9589398574951975</v>
      </c>
      <c r="CS8" s="608">
        <f>+entero!CS85</f>
        <v>6.9575403976750803</v>
      </c>
      <c r="CT8" s="608">
        <f>+entero!CT85</f>
        <v>6.9606386049974844</v>
      </c>
      <c r="CU8" s="608">
        <f>+entero!CU85</f>
        <v>6.9664431318070559</v>
      </c>
      <c r="CV8" s="608">
        <f>+entero!CV85</f>
        <v>6.9544981621150157</v>
      </c>
      <c r="CW8" s="608">
        <f>+entero!CW85</f>
        <v>6.9599694386029958</v>
      </c>
      <c r="CX8" s="715">
        <f>+entero!CX85</f>
        <v>1.0295811077982719E-3</v>
      </c>
      <c r="CY8" s="556">
        <f>+entero!CY85</f>
        <v>1.4795085586061241E-2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2"/>
      <c r="CP9" s="712"/>
      <c r="CQ9" s="712"/>
      <c r="CR9" s="712"/>
      <c r="CS9" s="712"/>
      <c r="CT9" s="712"/>
      <c r="CU9" s="712"/>
      <c r="CV9" s="712"/>
      <c r="CW9" s="712"/>
      <c r="CX9" s="715" t="s">
        <v>3</v>
      </c>
      <c r="CY9" s="556" t="s">
        <v>3</v>
      </c>
      <c r="CZ9" s="3"/>
      <c r="DA9" s="23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65">
        <f>+entero!CR87</f>
        <v>2.11693</v>
      </c>
      <c r="CS10" s="14">
        <f>+entero!CS87</f>
        <v>2.1175000000000002</v>
      </c>
      <c r="CT10" s="14">
        <f>+entero!CT87</f>
        <v>2.1176900000000001</v>
      </c>
      <c r="CU10" s="14">
        <f>+entero!CU87</f>
        <v>2.11788</v>
      </c>
      <c r="CV10" s="14">
        <f>+entero!CV87</f>
        <v>2.1180699999999999</v>
      </c>
      <c r="CW10" s="14">
        <f>+entero!CW87</f>
        <v>2.1182599999999998</v>
      </c>
      <c r="CX10" s="715">
        <f>+entero!CX87</f>
        <v>1.3299999999998313E-3</v>
      </c>
      <c r="CY10" s="556">
        <f>+entero!CY87</f>
        <v>6.2826829418072272E-2</v>
      </c>
      <c r="CZ10" s="3"/>
      <c r="DA10" s="231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4">
        <f>+entero!CM88</f>
        <v>2.1086999999999998</v>
      </c>
      <c r="CN11" s="714">
        <f>+entero!CN88</f>
        <v>2.1109290322580647</v>
      </c>
      <c r="CO11" s="712"/>
      <c r="CP11" s="712"/>
      <c r="CQ11" s="712"/>
      <c r="CR11" s="712"/>
      <c r="CS11" s="712"/>
      <c r="CT11" s="712"/>
      <c r="CU11" s="712"/>
      <c r="CV11" s="712"/>
      <c r="CW11" s="712"/>
      <c r="CX11" s="716"/>
      <c r="CY11" s="557"/>
      <c r="CZ11" s="3"/>
      <c r="DA11" s="231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42496.696956134256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R3:CR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W11 CX6:CX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P30" sqref="CP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5" width="7.7109375" customWidth="1"/>
    <col min="96" max="96" width="7.7109375" style="727" customWidth="1"/>
    <col min="97" max="101" width="7.7109375" customWidth="1"/>
    <col min="102" max="102" width="8.140625" customWidth="1"/>
    <col min="103" max="103" width="9.5703125" customWidth="1"/>
    <col min="104" max="119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484"/>
      <c r="CP3" s="484"/>
      <c r="CQ3" s="484"/>
      <c r="CR3" s="484"/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7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 t="str">
        <f>+entero!CR3</f>
        <v>Semana 4*</v>
      </c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"/>
      <c r="CW5" s="338"/>
      <c r="CX5" s="89"/>
      <c r="CY5" s="34"/>
      <c r="CZ5" s="227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9" t="e">
        <f>+entero!#REF!</f>
        <v>#REF!</v>
      </c>
      <c r="CX6" s="13" t="e">
        <f>+entero!#REF!</f>
        <v>#REF!</v>
      </c>
      <c r="CY6" s="91" t="e">
        <f>+entero!#REF!</f>
        <v>#REF!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9" t="e">
        <f>+entero!#REF!</f>
        <v>#REF!</v>
      </c>
      <c r="CX7" s="13" t="e">
        <f>+entero!#REF!</f>
        <v>#REF!</v>
      </c>
      <c r="CY7" s="91" t="e">
        <f>+entero!#REF!</f>
        <v>#REF!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9" t="e">
        <f>+entero!#REF!</f>
        <v>#REF!</v>
      </c>
      <c r="CX8" s="13" t="e">
        <f>+entero!#REF!</f>
        <v>#REF!</v>
      </c>
      <c r="CY8" s="91" t="e">
        <f>+entero!#REF!</f>
        <v>#REF!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9" t="e">
        <f>+entero!#REF!</f>
        <v>#REF!</v>
      </c>
      <c r="CX9" s="13" t="e">
        <f>+entero!#REF!</f>
        <v>#REF!</v>
      </c>
      <c r="CY9" s="91" t="e">
        <f>+entero!#REF!</f>
        <v>#REF!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44"/>
      <c r="C10" s="20"/>
      <c r="D10" s="717" t="s">
        <v>202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2132.0103277288626</v>
      </c>
      <c r="CN10" s="718">
        <f>+entero!CN90</f>
        <v>2279.93837003207</v>
      </c>
      <c r="CO10" s="718">
        <f>+entero!CO90</f>
        <v>2320.4290135932943</v>
      </c>
      <c r="CP10" s="718">
        <f>+entero!CP90</f>
        <v>2302.6509695000004</v>
      </c>
      <c r="CQ10" s="718">
        <f>+entero!CQ90</f>
        <v>2265.3812825393588</v>
      </c>
      <c r="CR10" s="718">
        <f>+entero!CR90</f>
        <v>2225.4562761851312</v>
      </c>
      <c r="CS10" s="719">
        <f>+entero!CS90</f>
        <v>2225.4562761851312</v>
      </c>
      <c r="CT10" s="720">
        <f>+entero!CT90</f>
        <v>2225.4562761851312</v>
      </c>
      <c r="CU10" s="720">
        <f>+entero!CU90</f>
        <v>2225.4562761851312</v>
      </c>
      <c r="CV10" s="720">
        <f>+entero!CV90</f>
        <v>2225.4562761851312</v>
      </c>
      <c r="CW10" s="721">
        <f>+entero!CW90</f>
        <v>2215.0520155247814</v>
      </c>
      <c r="CX10" s="722">
        <f>+entero!CX90</f>
        <v>-10.404260660349792</v>
      </c>
      <c r="CY10" s="557">
        <f>+entero!CY90</f>
        <v>-0.46751134909668313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</row>
    <row r="75" spans="1:11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T35" sqref="C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7.7109375" style="727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23"/>
  </cols>
  <sheetData>
    <row r="1" spans="1:112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W1" s="409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8"/>
      <c r="CT2" s="8"/>
      <c r="CU2" s="8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9" t="str">
        <f>+entero!CS3</f>
        <v xml:space="preserve">   Semana 5*</v>
      </c>
      <c r="CT3" s="909"/>
      <c r="CU3" s="909"/>
      <c r="CV3" s="909"/>
      <c r="CW3" s="910"/>
      <c r="CX3" s="23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437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23"/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8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772"/>
      <c r="CS5" s="153"/>
      <c r="CT5" s="153"/>
      <c r="CU5" s="153"/>
      <c r="CV5" s="153"/>
      <c r="CW5" s="334"/>
      <c r="CX5" s="80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2.75" customHeight="1" x14ac:dyDescent="0.2">
      <c r="A6" s="3"/>
      <c r="B6" s="898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633">
        <f>+entero!CM92</f>
        <v>162.03711259698346</v>
      </c>
      <c r="CN6" s="633">
        <f>+entero!CN92</f>
        <v>162.25380024889498</v>
      </c>
      <c r="CO6" s="438"/>
      <c r="CP6" s="438"/>
      <c r="CQ6" s="439"/>
      <c r="CR6" s="438"/>
      <c r="CS6" s="42"/>
      <c r="CT6" s="42"/>
      <c r="CU6" s="42"/>
      <c r="CV6" s="42"/>
      <c r="CW6" s="335"/>
      <c r="CX6" s="81"/>
      <c r="CY6" s="233"/>
      <c r="CZ6" s="233"/>
      <c r="DA6" s="233"/>
      <c r="DB6" s="233"/>
      <c r="DC6" s="233"/>
      <c r="DD6" s="233"/>
      <c r="DE6" s="233"/>
      <c r="DF6" s="220"/>
      <c r="DG6" s="220"/>
      <c r="DH6" s="220"/>
    </row>
    <row r="7" spans="1:112" x14ac:dyDescent="0.2">
      <c r="A7" s="3"/>
      <c r="B7" s="898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38"/>
      <c r="CS7" s="42"/>
      <c r="CT7" s="42"/>
      <c r="CU7" s="42"/>
      <c r="CV7" s="42"/>
      <c r="CW7" s="335"/>
      <c r="CX7" s="81"/>
      <c r="CY7" s="233"/>
      <c r="CZ7" s="233"/>
      <c r="DA7" s="233"/>
      <c r="DB7" s="233"/>
      <c r="DC7" s="233"/>
      <c r="DD7" s="233"/>
      <c r="DE7" s="233"/>
      <c r="DF7" s="220"/>
      <c r="DG7" s="220"/>
      <c r="DH7" s="220"/>
    </row>
    <row r="8" spans="1:112" x14ac:dyDescent="0.2">
      <c r="A8" s="3"/>
      <c r="B8" s="898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38"/>
      <c r="CS8" s="42"/>
      <c r="CT8" s="42"/>
      <c r="CU8" s="42"/>
      <c r="CV8" s="42"/>
      <c r="CW8" s="335"/>
      <c r="CX8" s="81"/>
      <c r="CY8" s="233"/>
      <c r="CZ8" s="233"/>
      <c r="DA8" s="233"/>
      <c r="DB8" s="233"/>
      <c r="DC8" s="233"/>
      <c r="DD8" s="233"/>
      <c r="DE8" s="233"/>
      <c r="DF8" s="220"/>
      <c r="DG8" s="220"/>
      <c r="DH8" s="220"/>
    </row>
    <row r="9" spans="1:112" x14ac:dyDescent="0.2">
      <c r="A9" s="3"/>
      <c r="B9" s="898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38"/>
      <c r="CS9" s="42"/>
      <c r="CT9" s="42"/>
      <c r="CU9" s="42"/>
      <c r="CV9" s="42"/>
      <c r="CW9" s="335"/>
      <c r="CX9" s="81"/>
      <c r="CY9" s="233"/>
      <c r="CZ9" s="233"/>
      <c r="DA9" s="233"/>
      <c r="DB9" s="233"/>
      <c r="DC9" s="233"/>
      <c r="DD9" s="233"/>
      <c r="DE9" s="233"/>
      <c r="DF9" s="220"/>
      <c r="DG9" s="220"/>
      <c r="DH9" s="220"/>
    </row>
    <row r="10" spans="1:112" x14ac:dyDescent="0.2">
      <c r="A10" s="3"/>
      <c r="B10" s="898"/>
      <c r="C10" s="17" t="s">
        <v>3</v>
      </c>
      <c r="D10" s="723" t="s">
        <v>203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633">
        <f>+entero!CM96</f>
        <v>292.11096090104655</v>
      </c>
      <c r="CN10" s="633">
        <f>+entero!CN96</f>
        <v>291.69424400339187</v>
      </c>
      <c r="CO10" s="438"/>
      <c r="CP10" s="438"/>
      <c r="CQ10" s="439"/>
      <c r="CR10" s="438"/>
      <c r="CS10" s="42"/>
      <c r="CT10" s="42"/>
      <c r="CU10" s="42"/>
      <c r="CV10" s="42"/>
      <c r="CW10" s="335"/>
      <c r="CX10" s="81"/>
      <c r="CY10" s="233"/>
      <c r="CZ10" s="233"/>
      <c r="DA10" s="233"/>
      <c r="DB10" s="233"/>
      <c r="DC10" s="233"/>
      <c r="DD10" s="233"/>
      <c r="DE10" s="233"/>
      <c r="DF10" s="220"/>
      <c r="DG10" s="220"/>
      <c r="DH10" s="220"/>
    </row>
    <row r="11" spans="1:112" x14ac:dyDescent="0.2">
      <c r="A11" s="3"/>
      <c r="B11" s="898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38"/>
      <c r="CS11" s="42"/>
      <c r="CT11" s="42"/>
      <c r="CU11" s="42"/>
      <c r="CV11" s="42"/>
      <c r="CW11" s="335"/>
      <c r="CX11" s="81"/>
      <c r="CY11" s="233"/>
      <c r="CZ11" s="233"/>
      <c r="DA11" s="233"/>
      <c r="DB11" s="233"/>
      <c r="DC11" s="233"/>
      <c r="DD11" s="233"/>
      <c r="DE11" s="233"/>
      <c r="DF11" s="220"/>
      <c r="DG11" s="220"/>
      <c r="DH11" s="220"/>
    </row>
    <row r="12" spans="1:112" x14ac:dyDescent="0.2">
      <c r="A12" s="3"/>
      <c r="B12" s="898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38"/>
      <c r="CS12" s="42"/>
      <c r="CT12" s="42"/>
      <c r="CU12" s="42"/>
      <c r="CV12" s="42"/>
      <c r="CW12" s="335"/>
      <c r="CX12" s="81"/>
      <c r="CY12" s="233"/>
      <c r="CZ12" s="233"/>
      <c r="DA12" s="233"/>
      <c r="DB12" s="233"/>
      <c r="DC12" s="233"/>
      <c r="DD12" s="233"/>
      <c r="DE12" s="233"/>
      <c r="DF12" s="220"/>
      <c r="DG12" s="220"/>
      <c r="DH12" s="220"/>
    </row>
    <row r="13" spans="1:112" x14ac:dyDescent="0.2">
      <c r="A13" s="3"/>
      <c r="B13" s="898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38"/>
      <c r="CS13" s="42"/>
      <c r="CT13" s="42"/>
      <c r="CU13" s="42"/>
      <c r="CV13" s="42"/>
      <c r="CW13" s="335"/>
      <c r="CX13" s="81"/>
      <c r="CY13" s="233"/>
      <c r="CZ13" s="233"/>
      <c r="DA13" s="233"/>
      <c r="DB13" s="233"/>
      <c r="DC13" s="233"/>
      <c r="DD13" s="233"/>
      <c r="DE13" s="233"/>
      <c r="DF13" s="220"/>
      <c r="DG13" s="220"/>
      <c r="DH13" s="220"/>
    </row>
    <row r="14" spans="1:11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38"/>
      <c r="CS14" s="42"/>
      <c r="CT14" s="42"/>
      <c r="CU14" s="42"/>
      <c r="CV14" s="42"/>
      <c r="CW14" s="335"/>
      <c r="CX14" s="81"/>
      <c r="CY14" s="233"/>
      <c r="CZ14" s="233"/>
      <c r="DA14" s="233"/>
      <c r="DB14" s="233"/>
      <c r="DC14" s="233"/>
      <c r="DD14" s="233"/>
      <c r="DE14" s="233"/>
      <c r="DF14" s="220"/>
      <c r="DG14" s="220"/>
      <c r="DH14" s="220"/>
    </row>
    <row r="15" spans="1:112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38"/>
      <c r="CS15" s="42"/>
      <c r="CT15" s="42"/>
      <c r="CU15" s="42"/>
      <c r="CV15" s="42"/>
      <c r="CW15" s="335"/>
      <c r="CX15" s="81"/>
      <c r="CY15" s="233"/>
      <c r="CZ15" s="233"/>
      <c r="DA15" s="233"/>
      <c r="DB15" s="233"/>
      <c r="DC15" s="233"/>
      <c r="DD15" s="233"/>
      <c r="DE15" s="233"/>
      <c r="DF15" s="220"/>
      <c r="DG15" s="220"/>
      <c r="DH15" s="220"/>
    </row>
    <row r="16" spans="1:11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38"/>
      <c r="CS16" s="42"/>
      <c r="CT16" s="42"/>
      <c r="CU16" s="42"/>
      <c r="CV16" s="42"/>
      <c r="CW16" s="335"/>
      <c r="CX16" s="81"/>
      <c r="CY16" s="233"/>
      <c r="CZ16" s="233"/>
      <c r="DA16" s="233"/>
      <c r="DB16" s="233"/>
      <c r="DC16" s="233"/>
      <c r="DD16" s="233"/>
      <c r="DE16" s="233"/>
      <c r="DF16" s="220"/>
      <c r="DG16" s="220"/>
      <c r="DH16" s="220"/>
    </row>
    <row r="17" spans="1:112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38"/>
      <c r="CS17" s="42"/>
      <c r="CT17" s="42"/>
      <c r="CU17" s="42"/>
      <c r="CV17" s="42"/>
      <c r="CW17" s="335"/>
      <c r="CX17" s="81"/>
      <c r="CY17" s="233"/>
      <c r="CZ17" s="233"/>
      <c r="DA17" s="233"/>
      <c r="DB17" s="233"/>
      <c r="DC17" s="233"/>
      <c r="DD17" s="233"/>
      <c r="DE17" s="233"/>
      <c r="DF17" s="220"/>
      <c r="DG17" s="220"/>
      <c r="DH17" s="220"/>
    </row>
    <row r="18" spans="1:112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4"/>
      <c r="CS18" s="105"/>
      <c r="CT18" s="105"/>
      <c r="CU18" s="105"/>
      <c r="CV18" s="105"/>
      <c r="CW18" s="336"/>
      <c r="CX18" s="81"/>
      <c r="CY18" s="233"/>
      <c r="CZ18" s="233"/>
      <c r="DA18" s="233"/>
      <c r="DB18" s="233"/>
      <c r="DC18" s="233"/>
      <c r="DD18" s="233"/>
      <c r="DE18" s="233"/>
      <c r="DF18" s="220"/>
      <c r="DG18" s="220"/>
      <c r="DH18" s="220"/>
    </row>
    <row r="19" spans="1:112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14">
        <f>+entero!CV105</f>
        <v>2.5</v>
      </c>
      <c r="CW19" s="552">
        <f>+entero!CW105</f>
        <v>2.5</v>
      </c>
      <c r="CX19" s="81"/>
      <c r="CY19" s="233"/>
      <c r="CZ19" s="233"/>
      <c r="DA19" s="233"/>
      <c r="DB19" s="233"/>
      <c r="DC19" s="233"/>
      <c r="DD19" s="233"/>
      <c r="DE19" s="233"/>
      <c r="DF19" s="220"/>
      <c r="DG19" s="220"/>
      <c r="DH19" s="220"/>
    </row>
    <row r="20" spans="1:112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2">
        <f>+entero!CP106</f>
        <v>4</v>
      </c>
      <c r="CQ20" s="602">
        <f>+entero!CQ106</f>
        <v>4</v>
      </c>
      <c r="CR20" s="602">
        <f>+entero!CR106</f>
        <v>4</v>
      </c>
      <c r="CS20" s="603">
        <f>+entero!CS106</f>
        <v>4</v>
      </c>
      <c r="CT20" s="603">
        <f>+entero!CT106</f>
        <v>4</v>
      </c>
      <c r="CU20" s="603">
        <f>+entero!CU106</f>
        <v>4</v>
      </c>
      <c r="CV20" s="603">
        <f>+entero!CV106</f>
        <v>4</v>
      </c>
      <c r="CW20" s="553">
        <f>+entero!CW106</f>
        <v>4</v>
      </c>
      <c r="CX20" s="81"/>
      <c r="CY20" s="233"/>
      <c r="CZ20" s="233"/>
      <c r="DA20" s="233"/>
      <c r="DB20" s="233"/>
      <c r="DC20" s="233"/>
      <c r="DD20" s="233"/>
      <c r="DE20" s="233"/>
      <c r="DF20" s="220"/>
      <c r="DG20" s="220"/>
      <c r="DH20" s="220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N3:CN4"/>
    <mergeCell ref="CR3:CR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AY3:A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2016-05-06T20:47:12Z</cp:lastPrinted>
  <dcterms:created xsi:type="dcterms:W3CDTF">2002-08-27T17:11:09Z</dcterms:created>
  <dcterms:modified xsi:type="dcterms:W3CDTF">2016-05-06T20:48:30Z</dcterms:modified>
</cp:coreProperties>
</file>