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xlnm.Print_Area" localSheetId="6">'deuda pub'!$C$1:$BS$17</definedName>
    <definedName name="_xlnm.Print_Area" localSheetId="0">'entero'!$C$1:$CQ$169</definedName>
    <definedName name="_xlnm.Print_Area" localSheetId="2">'monet'!$C$1:$BS$32</definedName>
    <definedName name="_xlnm.Print_Area" localSheetId="3">'omas'!$C$1:$BS$27</definedName>
    <definedName name="_xlnm.Print_Area" localSheetId="4">'opersisfinanc'!$C$1:$BS$59</definedName>
    <definedName name="_xlnm.Print_Area" localSheetId="1">'opex'!$C$3:$BS$28</definedName>
    <definedName name="_xlnm.Print_Area" localSheetId="7">'precios y tasas'!$C$1:$BR$32</definedName>
    <definedName name="_xlnm.Print_Area" localSheetId="5">'tipo de c'!$C$1:$BS$18</definedName>
  </definedNames>
  <calcPr fullCalcOnLoad="1"/>
</workbook>
</file>

<file path=xl/sharedStrings.xml><?xml version="1.0" encoding="utf-8"?>
<sst xmlns="http://schemas.openxmlformats.org/spreadsheetml/2006/main" count="561" uniqueCount="276">
  <si>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</si>
  <si>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</si>
  <si>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</si>
  <si>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</si>
  <si>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</si>
  <si>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</si>
  <si>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</si>
  <si>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</si>
  <si>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</si>
  <si>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</si>
  <si>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</si>
  <si>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</si>
  <si>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</si>
  <si>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</si>
  <si>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</si>
  <si>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</si>
  <si>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</si>
  <si>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</si>
  <si>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</si>
  <si>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</si>
  <si>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</si>
  <si>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</si>
  <si>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</si>
  <si>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</si>
  <si>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</si>
  <si>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</si>
  <si>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</si>
  <si>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</si>
  <si>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</si>
  <si>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</si>
  <si>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</si>
  <si>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</si>
  <si>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</si>
  <si>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</si>
  <si>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</si>
  <si>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</si>
  <si>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</si>
  <si>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</si>
  <si>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</si>
  <si>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</si>
  <si>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</si>
  <si>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</si>
  <si>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</si>
  <si>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</si>
  <si>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</si>
  <si>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</si>
  <si>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</si>
  <si>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</si>
  <si>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</si>
  <si>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</si>
  <si>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</si>
  <si>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</si>
  <si>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</si>
  <si>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</si>
  <si>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</si>
  <si>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</si>
  <si>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</si>
  <si>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</si>
  <si>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</si>
  <si>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</si>
  <si>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</si>
  <si>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</si>
  <si>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</si>
  <si>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</si>
  <si>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</si>
  <si>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</si>
  <si>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</si>
  <si>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</si>
  <si>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</si>
  <si>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</si>
  <si>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</si>
  <si>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</si>
  <si>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</si>
  <si>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</si>
  <si>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</si>
  <si>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</si>
  <si>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</si>
  <si>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</si>
  <si>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</si>
  <si>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</si>
  <si>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</si>
  <si>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</si>
  <si>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</si>
  <si>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</si>
  <si>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</si>
  <si>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</si>
  <si>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</si>
  <si>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</si>
  <si>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</si>
  <si>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</si>
  <si>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</si>
  <si>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</si>
  <si>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</si>
  <si>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</si>
  <si>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</si>
  <si>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</si>
  <si>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</si>
  <si>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</si>
  <si>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</si>
  <si>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</si>
  <si>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</si>
  <si>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</si>
  <si>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</si>
  <si>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</si>
  <si>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</si>
  <si>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</si>
  <si>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</si>
  <si>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</si>
  <si>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</si>
  <si>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</si>
  <si>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</si>
  <si>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</si>
  <si>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</si>
  <si>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</si>
  <si>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</si>
  <si>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</si>
  <si>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</si>
  <si>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</si>
  <si>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</si>
  <si>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</si>
  <si>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</si>
  <si>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</si>
  <si>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</si>
  <si>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</si>
  <si>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</si>
  <si>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</si>
  <si>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</si>
  <si>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</si>
  <si>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</si>
  <si>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</si>
  <si>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</si>
  <si>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</si>
  <si>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</si>
  <si>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</si>
  <si>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</si>
  <si>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</si>
  <si>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</si>
  <si>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</si>
  <si>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</si>
  <si>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</si>
  <si>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</si>
  <si>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</si>
  <si>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</si>
  <si>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</si>
  <si>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</si>
  <si>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</si>
  <si>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</si>
  <si>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</si>
  <si>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</si>
  <si>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</si>
  <si>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</si>
  <si>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</si>
  <si>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</si>
  <si>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</si>
  <si>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</si>
  <si>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</si>
  <si>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</si>
  <si>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</si>
  <si>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</si>
  <si>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</si>
  <si>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</si>
  <si>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</si>
  <si>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</si>
  <si>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</si>
  <si>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</si>
  <si>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</si>
  <si>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</si>
  <si>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</si>
  <si>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</si>
  <si>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</si>
  <si>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</si>
  <si>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</si>
  <si>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</si>
  <si>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</si>
  <si>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</si>
  <si>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</si>
  <si>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</si>
  <si>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</si>
  <si>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</si>
  <si>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</si>
  <si>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</si>
  <si>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</si>
  <si>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</si>
  <si>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</si>
  <si>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</si>
  <si>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</si>
  <si>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</si>
  <si>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</si>
  <si>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</si>
  <si>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</si>
  <si>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</si>
  <si>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</si>
  <si>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</si>
  <si>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</si>
  <si>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</si>
  <si>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</si>
  <si>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</si>
  <si>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</si>
  <si>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</si>
  <si>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</si>
  <si>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</si>
  <si>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</si>
  <si>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</si>
  <si>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</si>
  <si>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</si>
  <si>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</si>
  <si>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</si>
  <si>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</si>
  <si>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</si>
  <si>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</si>
  <si>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</si>
  <si>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</si>
  <si>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</si>
  <si>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</si>
  <si>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</si>
  <si>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</si>
  <si>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</si>
  <si>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</si>
  <si>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</si>
  <si>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</si>
  <si>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</si>
  <si>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</si>
  <si>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</si>
  <si>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</si>
  <si>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</si>
  <si>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</si>
  <si>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</si>
  <si>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</si>
  <si>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</si>
  <si>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</si>
  <si>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</si>
  <si>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</si>
  <si>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</si>
  <si>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</si>
  <si>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</si>
  <si>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</si>
  <si>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</si>
  <si>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</si>
  <si>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</si>
  <si>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</si>
  <si>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</si>
  <si>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</si>
  <si>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</si>
  <si>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</si>
  <si>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</si>
  <si>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</si>
  <si>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</si>
  <si>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</si>
  <si>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</si>
  <si>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</si>
  <si>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</si>
  <si>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</si>
  <si>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</si>
  <si>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</si>
  <si>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</si>
  <si>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</si>
  <si>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</si>
  <si>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</si>
  <si>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</si>
  <si>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</si>
  <si>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</si>
  <si>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</si>
  <si>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</si>
  <si>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</si>
  <si>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</si>
  <si>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</si>
  <si>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</si>
  <si>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</si>
  <si>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</si>
  <si>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</si>
  <si>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</si>
  <si>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</si>
  <si>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n.d.</t>
  </si>
  <si>
    <t xml:space="preserve">   Semana 2*</t>
  </si>
  <si>
    <t>2009                          A  fines de Nov*</t>
  </si>
  <si>
    <t xml:space="preserve">Información preliminar      </t>
  </si>
</sst>
</file>

<file path=xl/styles.xml><?xml version="1.0" encoding="utf-8"?>
<styleSheet xmlns="http://schemas.openxmlformats.org/spreadsheetml/2006/main">
  <numFmts count="49">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s>
  <fonts count="3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sz val="8"/>
      <color indexed="8"/>
      <name val="Arial"/>
      <family val="0"/>
    </font>
    <font>
      <b/>
      <sz val="9"/>
      <color indexed="8"/>
      <name val="Arial Narrow"/>
      <family val="2"/>
    </font>
    <font>
      <sz val="10"/>
      <color indexed="8"/>
      <name val="Arial Narrow"/>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28">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61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9" fontId="1" fillId="0" borderId="20"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25" fillId="0" borderId="0" xfId="0" applyFont="1" applyAlignment="1">
      <alignment/>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1"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0" fontId="30" fillId="0" borderId="0" xfId="0" applyFont="1" applyAlignment="1">
      <alignment horizontal="center"/>
    </xf>
    <xf numFmtId="10" fontId="27" fillId="2" borderId="4" xfId="21" applyNumberFormat="1" applyFont="1" applyFill="1" applyBorder="1" applyAlignment="1">
      <alignment horizontal="right" vertical="center" wrapText="1"/>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93" fontId="25" fillId="2" borderId="4" xfId="0" applyNumberFormat="1" applyFont="1" applyFill="1" applyBorder="1" applyAlignment="1" applyProtection="1">
      <alignment horizontal="right" vertical="center" wrapText="1"/>
      <protection/>
    </xf>
    <xf numFmtId="2" fontId="27" fillId="0" borderId="7"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93" fontId="27" fillId="2" borderId="1" xfId="0" applyNumberFormat="1" applyFont="1" applyFill="1" applyBorder="1" applyAlignment="1" applyProtection="1">
      <alignment horizontal="right"/>
      <protection locked="0"/>
    </xf>
    <xf numFmtId="193" fontId="27" fillId="0" borderId="1" xfId="0" applyNumberFormat="1" applyFont="1" applyFill="1" applyBorder="1" applyAlignment="1">
      <alignment/>
    </xf>
    <xf numFmtId="193"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93" fontId="27" fillId="0" borderId="1" xfId="0" applyNumberFormat="1" applyFont="1" applyFill="1" applyBorder="1" applyAlignment="1" applyProtection="1">
      <alignment horizontal="right"/>
      <protection locked="0"/>
    </xf>
    <xf numFmtId="193" fontId="27" fillId="0" borderId="0"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193" fontId="27" fillId="0" borderId="1" xfId="0" applyNumberFormat="1" applyFont="1" applyFill="1" applyBorder="1" applyAlignment="1">
      <alignment horizontal="right" vertical="center" wrapText="1"/>
    </xf>
    <xf numFmtId="200" fontId="0" fillId="2" borderId="1"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protection locked="0"/>
    </xf>
    <xf numFmtId="200" fontId="25" fillId="2" borderId="1" xfId="0" applyNumberFormat="1" applyFont="1" applyFill="1" applyBorder="1" applyAlignment="1" applyProtection="1">
      <alignment horizontal="right"/>
      <protection locked="0"/>
    </xf>
    <xf numFmtId="200" fontId="0" fillId="2" borderId="1" xfId="0" applyNumberFormat="1" applyFont="1" applyFill="1" applyBorder="1" applyAlignment="1" applyProtection="1">
      <alignment horizontal="right" vertical="center" wrapText="1"/>
      <protection/>
    </xf>
    <xf numFmtId="200" fontId="0" fillId="2" borderId="10" xfId="0" applyNumberFormat="1" applyFont="1" applyFill="1" applyBorder="1" applyAlignment="1" applyProtection="1">
      <alignment horizontal="right" vertical="center" wrapText="1"/>
      <protection/>
    </xf>
    <xf numFmtId="195" fontId="25" fillId="0" borderId="10" xfId="0" applyNumberFormat="1" applyFont="1" applyFill="1" applyBorder="1" applyAlignment="1" applyProtection="1">
      <alignment/>
      <protection locked="0"/>
    </xf>
    <xf numFmtId="195" fontId="27" fillId="0" borderId="1"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9"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7" fillId="2" borderId="1"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92" fontId="22" fillId="2" borderId="10" xfId="0" applyNumberFormat="1" applyFont="1" applyFill="1" applyBorder="1" applyAlignment="1" applyProtection="1">
      <alignment horizontal="right"/>
      <protection locked="0"/>
    </xf>
    <xf numFmtId="193" fontId="25" fillId="2" borderId="11" xfId="0" applyNumberFormat="1" applyFont="1" applyFill="1" applyBorder="1" applyAlignment="1" applyProtection="1">
      <alignment horizontal="right"/>
      <protection locked="0"/>
    </xf>
    <xf numFmtId="10" fontId="22" fillId="2" borderId="10"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protection locked="0"/>
    </xf>
    <xf numFmtId="193" fontId="27" fillId="0" borderId="1"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9" fontId="31" fillId="0" borderId="23" xfId="0" applyNumberFormat="1" applyFont="1" applyFill="1" applyBorder="1" applyAlignment="1">
      <alignment horizontal="center" vertical="center"/>
    </xf>
    <xf numFmtId="0" fontId="28" fillId="0" borderId="0" xfId="0" applyFont="1" applyAlignment="1">
      <alignment horizontal="center"/>
    </xf>
    <xf numFmtId="199" fontId="33" fillId="0" borderId="11" xfId="0" applyNumberFormat="1" applyFont="1" applyFill="1" applyBorder="1" applyAlignment="1">
      <alignment horizontal="center" vertical="center"/>
    </xf>
    <xf numFmtId="17" fontId="32" fillId="0" borderId="10" xfId="0" applyNumberFormat="1" applyFont="1" applyFill="1" applyBorder="1" applyAlignment="1" applyProtection="1">
      <alignment horizontal="center" vertical="center" wrapText="1"/>
      <protection locked="0"/>
    </xf>
    <xf numFmtId="193" fontId="22" fillId="2" borderId="10" xfId="0" applyNumberFormat="1" applyFont="1" applyFill="1" applyBorder="1" applyAlignment="1" applyProtection="1">
      <alignment horizontal="right"/>
      <protection locked="0"/>
    </xf>
    <xf numFmtId="194" fontId="25" fillId="2" borderId="7" xfId="0" applyNumberFormat="1" applyFont="1" applyFill="1" applyBorder="1" applyAlignment="1" applyProtection="1">
      <alignment/>
      <protection locked="0"/>
    </xf>
    <xf numFmtId="200" fontId="25" fillId="2" borderId="0" xfId="0" applyNumberFormat="1" applyFont="1" applyFill="1" applyBorder="1" applyAlignment="1" applyProtection="1">
      <alignment horizontal="right" vertical="center" wrapText="1"/>
      <protection locked="0"/>
    </xf>
    <xf numFmtId="200" fontId="25" fillId="2" borderId="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horizontal="right" vertical="center" wrapText="1"/>
    </xf>
    <xf numFmtId="193" fontId="25" fillId="2" borderId="6" xfId="0" applyNumberFormat="1" applyFont="1" applyFill="1" applyBorder="1" applyAlignment="1">
      <alignment horizontal="right" vertical="center" wrapText="1"/>
    </xf>
    <xf numFmtId="200" fontId="25" fillId="2" borderId="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2" fontId="25" fillId="2" borderId="0" xfId="0" applyNumberFormat="1" applyFont="1" applyFill="1" applyBorder="1" applyAlignment="1" applyProtection="1">
      <alignment/>
      <protection locked="0"/>
    </xf>
    <xf numFmtId="193" fontId="25" fillId="2" borderId="0" xfId="0" applyNumberFormat="1" applyFont="1" applyFill="1" applyBorder="1" applyAlignment="1" applyProtection="1">
      <alignment horizontal="right" vertical="center" wrapText="1"/>
      <protection/>
    </xf>
    <xf numFmtId="0" fontId="27" fillId="0" borderId="2" xfId="0" applyFont="1" applyBorder="1" applyAlignment="1">
      <alignment/>
    </xf>
    <xf numFmtId="199" fontId="33" fillId="0" borderId="3" xfId="0" applyNumberFormat="1" applyFont="1" applyFill="1" applyBorder="1" applyAlignment="1">
      <alignment horizontal="center" vertical="center"/>
    </xf>
    <xf numFmtId="17" fontId="32" fillId="0" borderId="1" xfId="0" applyNumberFormat="1" applyFont="1" applyFill="1" applyBorder="1" applyAlignment="1" applyProtection="1">
      <alignment horizontal="center" vertical="center" wrapText="1"/>
      <protection locked="0"/>
    </xf>
    <xf numFmtId="2" fontId="27" fillId="0" borderId="2" xfId="0" applyNumberFormat="1" applyFont="1" applyFill="1" applyBorder="1" applyAlignment="1" applyProtection="1">
      <alignment horizontal="right"/>
      <protection/>
    </xf>
    <xf numFmtId="193" fontId="27" fillId="0" borderId="10" xfId="0" applyNumberFormat="1" applyFont="1" applyFill="1" applyBorder="1" applyAlignment="1">
      <alignment horizontal="right" vertical="center" wrapText="1"/>
    </xf>
    <xf numFmtId="194" fontId="25" fillId="2" borderId="12" xfId="0" applyNumberFormat="1" applyFont="1" applyFill="1" applyBorder="1" applyAlignment="1" applyProtection="1">
      <alignment/>
      <protection locked="0"/>
    </xf>
    <xf numFmtId="2" fontId="27" fillId="3" borderId="11" xfId="0" applyNumberFormat="1" applyFont="1" applyFill="1" applyBorder="1" applyAlignment="1" applyProtection="1">
      <alignment horizontal="right"/>
      <protection/>
    </xf>
    <xf numFmtId="193" fontId="27" fillId="0" borderId="0" xfId="0" applyNumberFormat="1" applyFont="1" applyFill="1" applyBorder="1" applyAlignment="1">
      <alignment horizontal="right" vertical="center" wrapText="1"/>
    </xf>
    <xf numFmtId="193" fontId="27" fillId="0" borderId="7" xfId="0" applyNumberFormat="1" applyFont="1" applyFill="1" applyBorder="1" applyAlignment="1">
      <alignment horizontal="right" vertical="center" wrapText="1"/>
    </xf>
    <xf numFmtId="200" fontId="25" fillId="2" borderId="1" xfId="0" applyNumberFormat="1" applyFont="1" applyFill="1" applyBorder="1" applyAlignment="1" applyProtection="1">
      <alignment horizontal="right" vertical="center" wrapText="1"/>
      <protection locked="0"/>
    </xf>
    <xf numFmtId="200" fontId="25" fillId="2" borderId="1" xfId="0" applyNumberFormat="1" applyFont="1" applyFill="1" applyBorder="1" applyAlignment="1" applyProtection="1">
      <alignment horizontal="right" vertical="center" wrapText="1"/>
      <protection/>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protection locked="0"/>
    </xf>
    <xf numFmtId="10" fontId="25" fillId="2" borderId="0" xfId="0" applyNumberFormat="1" applyFont="1" applyFill="1" applyBorder="1" applyAlignment="1" applyProtection="1">
      <alignment/>
      <protection locked="0"/>
    </xf>
    <xf numFmtId="193" fontId="25" fillId="2" borderId="1" xfId="0" applyNumberFormat="1" applyFont="1" applyFill="1" applyBorder="1" applyAlignment="1">
      <alignment horizontal="right"/>
    </xf>
    <xf numFmtId="193"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0" xfId="21" applyNumberFormat="1" applyFont="1" applyFill="1" applyBorder="1" applyAlignment="1">
      <alignment horizontal="right"/>
    </xf>
    <xf numFmtId="2" fontId="25" fillId="2" borderId="1" xfId="0" applyNumberFormat="1" applyFont="1" applyFill="1" applyBorder="1" applyAlignment="1" applyProtection="1">
      <alignment/>
      <protection locked="0"/>
    </xf>
    <xf numFmtId="194" fontId="25" fillId="2" borderId="15" xfId="0" applyNumberFormat="1" applyFont="1" applyFill="1" applyBorder="1" applyAlignment="1" applyProtection="1">
      <alignment/>
      <protection locked="0"/>
    </xf>
    <xf numFmtId="10" fontId="22" fillId="2" borderId="1" xfId="0" applyNumberFormat="1" applyFont="1" applyFill="1" applyBorder="1" applyAlignment="1" applyProtection="1">
      <alignment horizontal="right"/>
      <protection locked="0"/>
    </xf>
    <xf numFmtId="10" fontId="22" fillId="2" borderId="0" xfId="0" applyNumberFormat="1" applyFont="1" applyFill="1" applyBorder="1" applyAlignment="1" applyProtection="1">
      <alignment horizontal="right"/>
      <protection locked="0"/>
    </xf>
    <xf numFmtId="10" fontId="25" fillId="2" borderId="1" xfId="21" applyNumberFormat="1" applyFont="1" applyFill="1" applyBorder="1" applyAlignment="1" applyProtection="1">
      <alignment horizontal="right"/>
      <protection locked="0"/>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1"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locked="0"/>
    </xf>
    <xf numFmtId="193" fontId="25" fillId="2" borderId="1" xfId="0" applyNumberFormat="1" applyFont="1" applyFill="1" applyBorder="1" applyAlignment="1">
      <alignment/>
    </xf>
    <xf numFmtId="193" fontId="25" fillId="2" borderId="0" xfId="0" applyNumberFormat="1" applyFont="1" applyFill="1" applyBorder="1" applyAlignment="1">
      <alignment/>
    </xf>
    <xf numFmtId="193" fontId="25" fillId="2" borderId="1" xfId="0" applyNumberFormat="1" applyFont="1" applyFill="1" applyBorder="1" applyAlignment="1" applyProtection="1">
      <alignment/>
      <protection locked="0"/>
    </xf>
    <xf numFmtId="193" fontId="25" fillId="2" borderId="0" xfId="0" applyNumberFormat="1" applyFont="1" applyFill="1" applyBorder="1" applyAlignment="1" applyProtection="1">
      <alignment/>
      <protection locked="0"/>
    </xf>
    <xf numFmtId="193" fontId="25" fillId="2" borderId="3" xfId="0" applyNumberFormat="1" applyFont="1" applyFill="1" applyBorder="1" applyAlignment="1" applyProtection="1">
      <alignment horizontal="right"/>
      <protection locked="0"/>
    </xf>
    <xf numFmtId="2" fontId="27" fillId="3" borderId="1" xfId="0" applyNumberFormat="1" applyFont="1" applyFill="1" applyBorder="1" applyAlignment="1" applyProtection="1">
      <alignment horizontal="right"/>
      <protection/>
    </xf>
    <xf numFmtId="2" fontId="27" fillId="3" borderId="3" xfId="0" applyNumberFormat="1" applyFont="1" applyFill="1" applyBorder="1" applyAlignment="1" applyProtection="1">
      <alignment horizontal="right"/>
      <protection/>
    </xf>
    <xf numFmtId="10" fontId="25" fillId="2" borderId="1" xfId="0" applyNumberFormat="1" applyFont="1" applyFill="1" applyBorder="1" applyAlignment="1" applyProtection="1">
      <alignment horizontal="right"/>
      <protection/>
    </xf>
    <xf numFmtId="10" fontId="25" fillId="2" borderId="3" xfId="0" applyNumberFormat="1" applyFont="1" applyFill="1" applyBorder="1" applyAlignment="1" applyProtection="1">
      <alignment horizontal="right"/>
      <protection/>
    </xf>
    <xf numFmtId="193" fontId="25" fillId="2" borderId="1" xfId="0" applyNumberFormat="1" applyFont="1" applyFill="1" applyBorder="1" applyAlignment="1" applyProtection="1">
      <alignment horizontal="right" vertical="center" wrapText="1"/>
      <protection/>
    </xf>
    <xf numFmtId="192" fontId="25" fillId="2" borderId="0" xfId="0" applyNumberFormat="1" applyFont="1" applyFill="1" applyBorder="1" applyAlignment="1" applyProtection="1">
      <alignment horizontal="right"/>
      <protection locked="0"/>
    </xf>
    <xf numFmtId="199" fontId="31" fillId="0" borderId="6" xfId="0" applyNumberFormat="1" applyFont="1" applyFill="1" applyBorder="1" applyAlignment="1">
      <alignment horizontal="center" vertical="center"/>
    </xf>
    <xf numFmtId="199" fontId="36" fillId="0" borderId="6" xfId="0" applyNumberFormat="1" applyFont="1" applyFill="1" applyBorder="1" applyAlignment="1">
      <alignment horizontal="center" vertical="center"/>
    </xf>
    <xf numFmtId="17" fontId="31" fillId="0" borderId="0" xfId="0" applyNumberFormat="1" applyFont="1" applyFill="1" applyBorder="1" applyAlignment="1" applyProtection="1">
      <alignment horizontal="center" vertical="center" wrapText="1"/>
      <protection locked="0"/>
    </xf>
    <xf numFmtId="2" fontId="25" fillId="3" borderId="15" xfId="0" applyNumberFormat="1" applyFont="1" applyFill="1" applyBorder="1" applyAlignment="1" applyProtection="1">
      <alignment horizontal="right"/>
      <protection/>
    </xf>
    <xf numFmtId="193" fontId="25" fillId="0" borderId="1" xfId="0" applyNumberFormat="1" applyFont="1" applyFill="1" applyBorder="1" applyAlignment="1" applyProtection="1">
      <alignment horizontal="right"/>
      <protection locked="0"/>
    </xf>
    <xf numFmtId="2" fontId="25" fillId="3" borderId="0" xfId="0" applyNumberFormat="1" applyFont="1" applyFill="1" applyBorder="1" applyAlignment="1" applyProtection="1">
      <alignment horizontal="right"/>
      <protection/>
    </xf>
    <xf numFmtId="2" fontId="25" fillId="3" borderId="6" xfId="0" applyNumberFormat="1" applyFont="1" applyFill="1" applyBorder="1" applyAlignment="1" applyProtection="1">
      <alignment horizontal="right"/>
      <protection/>
    </xf>
    <xf numFmtId="193" fontId="25" fillId="0" borderId="0" xfId="0" applyNumberFormat="1" applyFont="1" applyBorder="1" applyAlignment="1">
      <alignment/>
    </xf>
    <xf numFmtId="196" fontId="37" fillId="0" borderId="0" xfId="0" applyNumberFormat="1" applyFont="1" applyBorder="1" applyAlignment="1">
      <alignment/>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196" fontId="37" fillId="0" borderId="0" xfId="0" applyNumberFormat="1" applyFont="1" applyAlignment="1">
      <alignment/>
    </xf>
    <xf numFmtId="193" fontId="25" fillId="0" borderId="0" xfId="0" applyNumberFormat="1" applyFont="1" applyAlignment="1">
      <alignment/>
    </xf>
    <xf numFmtId="193" fontId="37" fillId="0" borderId="0" xfId="0" applyNumberFormat="1" applyFont="1" applyAlignment="1">
      <alignment/>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35" fillId="0" borderId="19" xfId="0" applyFont="1" applyFill="1" applyBorder="1" applyAlignment="1">
      <alignment horizontal="center"/>
    </xf>
    <xf numFmtId="0" fontId="35" fillId="0" borderId="24" xfId="0" applyFont="1" applyFill="1" applyBorder="1" applyAlignment="1">
      <alignment horizontal="center"/>
    </xf>
    <xf numFmtId="0" fontId="34" fillId="6" borderId="2"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14" fillId="0" borderId="19" xfId="0" applyFont="1" applyBorder="1" applyAlignment="1">
      <alignment horizontal="center"/>
    </xf>
    <xf numFmtId="0" fontId="14" fillId="0" borderId="25" xfId="0" applyFont="1" applyBorder="1" applyAlignment="1">
      <alignment horizontal="center"/>
    </xf>
    <xf numFmtId="0" fontId="16" fillId="6" borderId="11"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5" fillId="0" borderId="19" xfId="0" applyFont="1" applyFill="1" applyBorder="1" applyAlignment="1">
      <alignment horizontal="center"/>
    </xf>
    <xf numFmtId="0" fontId="15" fillId="0" borderId="24" xfId="0" applyFont="1" applyFill="1" applyBorder="1" applyAlignment="1">
      <alignment horizontal="center"/>
    </xf>
    <xf numFmtId="0" fontId="16" fillId="6" borderId="3" xfId="0" applyFont="1" applyFill="1" applyBorder="1" applyAlignment="1">
      <alignment horizontal="center" vertical="center"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externalLink" Target="externalLinks/externalLink22.xml" /><Relationship Id="rId33" Type="http://schemas.openxmlformats.org/officeDocument/2006/relationships/externalLink" Target="externalLinks/externalLink23.xml" /><Relationship Id="rId34" Type="http://schemas.openxmlformats.org/officeDocument/2006/relationships/externalLink" Target="externalLinks/externalLink24.xml" /><Relationship Id="rId35" Type="http://schemas.openxmlformats.org/officeDocument/2006/relationships/externalLink" Target="externalLinks/externalLink25.xml" /><Relationship Id="rId36" Type="http://schemas.openxmlformats.org/officeDocument/2006/relationships/externalLink" Target="externalLinks/externalLink26.xml" /><Relationship Id="rId37" Type="http://schemas.openxmlformats.org/officeDocument/2006/relationships/externalLink" Target="externalLinks/externalLink27.xml" /><Relationship Id="rId38" Type="http://schemas.openxmlformats.org/officeDocument/2006/relationships/externalLink" Target="externalLinks/externalLink28.xml" /><Relationship Id="rId39" Type="http://schemas.openxmlformats.org/officeDocument/2006/relationships/externalLink" Target="externalLinks/externalLink29.xml" /><Relationship Id="rId40" Type="http://schemas.openxmlformats.org/officeDocument/2006/relationships/externalLink" Target="externalLinks/externalLink30.xml" /><Relationship Id="rId41" Type="http://schemas.openxmlformats.org/officeDocument/2006/relationships/externalLink" Target="externalLinks/externalLink31.xml" /><Relationship Id="rId42" Type="http://schemas.openxmlformats.org/officeDocument/2006/relationships/externalLink" Target="externalLinks/externalLink32.xml" /><Relationship Id="rId43" Type="http://schemas.openxmlformats.org/officeDocument/2006/relationships/externalLink" Target="externalLinks/externalLink33.xml" /><Relationship Id="rId44" Type="http://schemas.openxmlformats.org/officeDocument/2006/relationships/externalLink" Target="externalLinks/externalLink34.xml" /><Relationship Id="rId45" Type="http://schemas.openxmlformats.org/officeDocument/2006/relationships/externalLink" Target="externalLinks/externalLink35.xml" /><Relationship Id="rId46" Type="http://schemas.openxmlformats.org/officeDocument/2006/relationships/externalLink" Target="externalLinks/externalLink36.xml" /><Relationship Id="rId47" Type="http://schemas.openxmlformats.org/officeDocument/2006/relationships/externalLink" Target="externalLinks/externalLink37.xml" /><Relationship Id="rId48" Type="http://schemas.openxmlformats.org/officeDocument/2006/relationships/externalLink" Target="externalLinks/externalLink38.xml" /><Relationship Id="rId49" Type="http://schemas.openxmlformats.org/officeDocument/2006/relationships/externalLink" Target="externalLinks/externalLink39.xml" /><Relationship Id="rId50" Type="http://schemas.openxmlformats.org/officeDocument/2006/relationships/externalLink" Target="externalLinks/externalLink40.xml" /><Relationship Id="rId51" Type="http://schemas.openxmlformats.org/officeDocument/2006/relationships/externalLink" Target="externalLinks/externalLink41.xml" /><Relationship Id="rId52" Type="http://schemas.openxmlformats.org/officeDocument/2006/relationships/externalLink" Target="externalLinks/externalLink42.xml" /><Relationship Id="rId53" Type="http://schemas.openxmlformats.org/officeDocument/2006/relationships/externalLink" Target="externalLinks/externalLink43.xml" /><Relationship Id="rId54" Type="http://schemas.openxmlformats.org/officeDocument/2006/relationships/externalLink" Target="externalLinks/externalLink44.xml" /><Relationship Id="rId55" Type="http://schemas.openxmlformats.org/officeDocument/2006/relationships/externalLink" Target="externalLinks/externalLink45.xml" /><Relationship Id="rId56" Type="http://schemas.openxmlformats.org/officeDocument/2006/relationships/externalLink" Target="externalLinks/externalLink46.xml" /><Relationship Id="rId57" Type="http://schemas.openxmlformats.org/officeDocument/2006/relationships/externalLink" Target="externalLinks/externalLink47.xml" /><Relationship Id="rId58" Type="http://schemas.openxmlformats.org/officeDocument/2006/relationships/externalLink" Target="externalLinks/externalLink48.xml" /><Relationship Id="rId59" Type="http://schemas.openxmlformats.org/officeDocument/2006/relationships/externalLink" Target="externalLinks/externalLink49.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ec-jflores\WEB\BALANCES\balances\2006\enero\2006-01-3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pec-jflores\WEB\BALANCES\balances\2006\oct\2006-10-3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pec-jflores\WEB\BALANCES\balances\2006\nov\2006-11-3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pec-jflores\WEB\BALANCES\balances\2006\dic\2006-12-2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pec-jflores\WEB\BALANCES\balances\2007\enero\2007-01-3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pec-jflores\WEB\BALANCES\balances\2007\febrero\2007-02-2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pec-jflores\WEB\BALANCES\balances\2007\marzo\2007-03-3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pec-jflores\WEB\BALANCES\balances\2007\abril\2007-04-3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pec-jflores\WEB\BALANCES\balances\2007\mayo\2007-05-3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BALANCES\balances\2008\enero\2008-01-3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BALANCES\balances\2007\octubre\2007-10-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ec-jflores\WEB\BALANCES\balances\2006\febrero\2006-02-2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BALANCES\balances\2007\noviembre\2007-11-3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BALANCES\balances\2007\diciembre\2007-12-3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BALANCES\balances\2008\febrero\2008-02-2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BALANCES\balances\2008\marzo\2008-03-3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BALANCES\balances\2008\abril\2008-04-3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BALANCES\balances\2008\mayo\2008-05-30.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BALANCES\balances\2008\junio\2008-06-3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BALANCES\balances\2008\julio\2008-07-3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BALANCES\balances\2008\agosto\2008-08-2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BALANCES\balances\2008\septiembre\2008-09-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ec-jflores\WEB\BALANCES\balances\2006\marzo\2006-03-3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BALANCES\balances\2008\octubre\2008-10-3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BALANCES\balances\2008\noviembre\2008-11-28.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BALANCES\balances\2008\diciembre\2008-12-31.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BALANCES\balances\2009\enero\2009-01-3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BALANCES\balances\2009\febrero\2009-02-2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C:\BALANCES\balances\2009\marzo\2009-03-3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C:\BALANCES\balances\2009\abril\2009-04-3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C:\BALANCES\balances\2009\mayo\2009-05-2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C:\BALANCES\balances\2009\junio\2009-06-3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C:\BALANCES\balances\2009\julio\2009-07-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ec-jflores\WEB\BALANCES\balances\2006\abril\2006-04-2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C:\BALANCES\balances\2009\agosto\2009-08-31.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C:\BALANCES\balances\2009\septiembre\2009-09-30.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C:\BALANCES\balances\2009\octubre\2009-10-30.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C:\BALANCES\balances\2009\noviembre\2009-11-3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C:\BALANCES\balances\2009\diciembre\2009-12-04.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C:\BALANCES\balances\2009\diciembre\2009-12-07.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C:\BALANCES\balances\2009\diciembre\2009-12-08.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C:\BALANCES\balances\2009\diciembre\2009-12-09.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C:\BALANCES\balances\2009\diciembre\2009-12-10.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C:\BALANCES\balances\2009\diciembre\2009-12-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ec-jflores\WEB\BALANCES\balances\2006\mayo\2006-05-3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ec-jflores\WEB\BALANCES\balances\2006\junio\2006-06-3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pec-jflores\WEB\BALANCES\balances\2006\julio\2006-07-3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ec-jflores\WEB\BALANCES\balances\2006\agosto\2006-08-3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pec-jflores\WEB\AUDITORIA\2006\2006-09-29_AUD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1823.46624865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2970.6742857599997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3070.6930386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3177.6824328700004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3239.76237549</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3369.4010571100002</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3532.68613298</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3733.7551043500002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40">
          <cell r="I440">
            <v>3840.76660071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16826.562935583814</v>
          </cell>
        </row>
        <row r="459">
          <cell r="H459">
            <v>-28840.09881948221</v>
          </cell>
        </row>
        <row r="461">
          <cell r="H461">
            <v>-8564.985612932534</v>
          </cell>
        </row>
        <row r="541">
          <cell r="H541">
            <v>-10337.084561188389</v>
          </cell>
        </row>
        <row r="712">
          <cell r="H712">
            <v>-13495.386073709999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13885.139795252519</v>
          </cell>
        </row>
        <row r="459">
          <cell r="H459">
            <v>-26239.635560014</v>
          </cell>
        </row>
        <row r="461">
          <cell r="H461">
            <v>-10005.80081352406</v>
          </cell>
        </row>
        <row r="541">
          <cell r="H541">
            <v>-7292.562796890062</v>
          </cell>
        </row>
        <row r="712">
          <cell r="H712">
            <v>-11473.613147040001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1876.1703973299998</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14678.431552070564</v>
          </cell>
        </row>
        <row r="459">
          <cell r="H459">
            <v>-26575.1761454725</v>
          </cell>
        </row>
        <row r="461">
          <cell r="H461">
            <v>-9953.057916085221</v>
          </cell>
        </row>
        <row r="541">
          <cell r="H541">
            <v>-7555.870211175525</v>
          </cell>
        </row>
        <row r="712">
          <cell r="H712">
            <v>-12175.984808610001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17458.293679011345</v>
          </cell>
        </row>
        <row r="459">
          <cell r="H459">
            <v>-26163.79497569067</v>
          </cell>
        </row>
        <row r="461">
          <cell r="H461">
            <v>-8061.80347531228</v>
          </cell>
        </row>
        <row r="541">
          <cell r="H541">
            <v>-8817.523277127382</v>
          </cell>
        </row>
        <row r="712">
          <cell r="H712">
            <v>-14102.84819708</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16745.505719750927</v>
          </cell>
        </row>
        <row r="459">
          <cell r="H459">
            <v>-31352.911521282524</v>
          </cell>
        </row>
        <row r="461">
          <cell r="H461">
            <v>-9421.012161393523</v>
          </cell>
        </row>
        <row r="541">
          <cell r="H541">
            <v>-11824.463889341743</v>
          </cell>
        </row>
        <row r="712">
          <cell r="H712">
            <v>-13541.983464120001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16773.01151338342</v>
          </cell>
        </row>
        <row r="459">
          <cell r="H459">
            <v>-32508.802319906168</v>
          </cell>
        </row>
        <row r="461">
          <cell r="H461">
            <v>-10573.579826327434</v>
          </cell>
        </row>
        <row r="541">
          <cell r="H541">
            <v>-12635.792040919636</v>
          </cell>
        </row>
        <row r="712">
          <cell r="H712">
            <v>-13607.37558676</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17497.04592545799</v>
          </cell>
        </row>
        <row r="459">
          <cell r="H459">
            <v>-33209.33333881136</v>
          </cell>
        </row>
        <row r="461">
          <cell r="H461">
            <v>-11186.029261762958</v>
          </cell>
        </row>
        <row r="541">
          <cell r="H541">
            <v>-13968.548904317246</v>
          </cell>
        </row>
        <row r="712">
          <cell r="H712">
            <v>-14337.36510016</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18911.086520149052</v>
          </cell>
        </row>
        <row r="459">
          <cell r="H459">
            <v>-34243.793772740755</v>
          </cell>
        </row>
        <row r="461">
          <cell r="H461">
            <v>-11184.796821468248</v>
          </cell>
        </row>
        <row r="541">
          <cell r="H541">
            <v>-15477.533177109106</v>
          </cell>
        </row>
        <row r="712">
          <cell r="H712">
            <v>-14988.317507040001</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18962.27445088405</v>
          </cell>
        </row>
        <row r="459">
          <cell r="H459">
            <v>-35215.287770671785</v>
          </cell>
        </row>
        <row r="461">
          <cell r="H461">
            <v>-11849.873762466977</v>
          </cell>
        </row>
        <row r="541">
          <cell r="H541">
            <v>-16182.363746409424</v>
          </cell>
        </row>
        <row r="712">
          <cell r="H712">
            <v>-15488.20864708</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19309.9511863944</v>
          </cell>
        </row>
        <row r="459">
          <cell r="H459">
            <v>-36401.10912133133</v>
          </cell>
        </row>
        <row r="461">
          <cell r="H461">
            <v>-13080.949810422664</v>
          </cell>
        </row>
        <row r="541">
          <cell r="H541">
            <v>-16888.01607399342</v>
          </cell>
        </row>
        <row r="712">
          <cell r="H712">
            <v>-15967.202959799999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20187.366125368233</v>
          </cell>
        </row>
        <row r="459">
          <cell r="H459">
            <v>-37475.070918670586</v>
          </cell>
        </row>
        <row r="461">
          <cell r="H461">
            <v>-13971.224820077927</v>
          </cell>
        </row>
        <row r="541">
          <cell r="H541">
            <v>-17845.461265751157</v>
          </cell>
        </row>
        <row r="712">
          <cell r="H712">
            <v>-16409.84130908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20564.32896656098</v>
          </cell>
        </row>
        <row r="459">
          <cell r="H459">
            <v>-37924.94820470806</v>
          </cell>
        </row>
        <row r="461">
          <cell r="H461">
            <v>-13948.73655482554</v>
          </cell>
        </row>
        <row r="541">
          <cell r="H541">
            <v>-18102.17248725449</v>
          </cell>
        </row>
        <row r="712">
          <cell r="H712">
            <v>-16672.07679191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2014.00430708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29">
          <cell r="H429">
            <v>20079.5948216143</v>
          </cell>
        </row>
        <row r="459">
          <cell r="H459">
            <v>-36452.991304114345</v>
          </cell>
        </row>
        <row r="461">
          <cell r="H461">
            <v>-13577.531018219295</v>
          </cell>
        </row>
        <row r="541">
          <cell r="H541">
            <v>-17836.129627554034</v>
          </cell>
        </row>
        <row r="712">
          <cell r="H712">
            <v>-16082.53699538</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19921.16432112387</v>
          </cell>
        </row>
        <row r="464">
          <cell r="H464">
            <v>-37225.35100749918</v>
          </cell>
        </row>
        <row r="466">
          <cell r="H466">
            <v>-13789.405474941923</v>
          </cell>
        </row>
        <row r="560">
          <cell r="H560">
            <v>-17772.534429387553</v>
          </cell>
        </row>
        <row r="731">
          <cell r="H731">
            <v>-15870.39834081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22292.50030740879</v>
          </cell>
        </row>
        <row r="464">
          <cell r="H464">
            <v>-36779.201253403495</v>
          </cell>
        </row>
        <row r="466">
          <cell r="H466">
            <v>-11931.858236763219</v>
          </cell>
        </row>
        <row r="560">
          <cell r="H560">
            <v>-18864.806900773685</v>
          </cell>
        </row>
        <row r="731">
          <cell r="H731">
            <v>-17043.31910552</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Hoja1"/>
      <sheetName val="MACRO"/>
      <sheetName val="SIPEC"/>
      <sheetName val="SIPEC (2)"/>
    </sheetNames>
    <sheetDataSet>
      <sheetData sheetId="1">
        <row r="434">
          <cell r="H434">
            <v>21540.969362952852</v>
          </cell>
        </row>
        <row r="464">
          <cell r="H464">
            <v>-38442.36516225559</v>
          </cell>
        </row>
        <row r="466">
          <cell r="H466">
            <v>-12564.234717054193</v>
          </cell>
        </row>
        <row r="560">
          <cell r="H560">
            <v>-19721.820842702866</v>
          </cell>
        </row>
        <row r="731">
          <cell r="H731">
            <v>-15808.64700079</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20230.765696745053</v>
          </cell>
        </row>
        <row r="464">
          <cell r="H464">
            <v>-38131.99694694746</v>
          </cell>
        </row>
        <row r="466">
          <cell r="H466">
            <v>-13157.015446541927</v>
          </cell>
        </row>
        <row r="560">
          <cell r="H560">
            <v>-18682.04818057195</v>
          </cell>
        </row>
        <row r="731">
          <cell r="H731">
            <v>-15391.40763399</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19820.48206512108</v>
          </cell>
        </row>
        <row r="464">
          <cell r="H464">
            <v>-39281.03473055444</v>
          </cell>
        </row>
        <row r="466">
          <cell r="H466">
            <v>-13994.098295523072</v>
          </cell>
        </row>
        <row r="560">
          <cell r="H560">
            <v>-19029.007745217612</v>
          </cell>
        </row>
        <row r="731">
          <cell r="H731">
            <v>-14840.80677166</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19286.56087935099</v>
          </cell>
        </row>
        <row r="464">
          <cell r="H464">
            <v>-39108.52416592849</v>
          </cell>
        </row>
        <row r="466">
          <cell r="H466">
            <v>-15092.949144283639</v>
          </cell>
        </row>
        <row r="560">
          <cell r="H560">
            <v>-18083.167941783526</v>
          </cell>
        </row>
        <row r="731">
          <cell r="H731">
            <v>-14840.58536532</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34">
          <cell r="H434">
            <v>19348.027533117092</v>
          </cell>
        </row>
        <row r="464">
          <cell r="H464">
            <v>-40080.4772122194</v>
          </cell>
        </row>
        <row r="466">
          <cell r="H466">
            <v>-16211.804937160685</v>
          </cell>
        </row>
        <row r="560">
          <cell r="H560">
            <v>-17382.290156597264</v>
          </cell>
        </row>
        <row r="731">
          <cell r="H731">
            <v>-14944.718257</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21046.297231696335</v>
          </cell>
        </row>
        <row r="475">
          <cell r="H475">
            <v>-40100.5337641957</v>
          </cell>
        </row>
        <row r="477">
          <cell r="H477">
            <v>-15645.075490415855</v>
          </cell>
        </row>
        <row r="571">
          <cell r="H571">
            <v>-18142.8679491166</v>
          </cell>
        </row>
        <row r="758">
          <cell r="H758">
            <v>-15350.320920440001</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5">
          <cell r="H445">
            <v>21660.37904218524</v>
          </cell>
        </row>
        <row r="475">
          <cell r="H475">
            <v>-40400.366856336754</v>
          </cell>
        </row>
        <row r="477">
          <cell r="H477">
            <v>-16557.84493555495</v>
          </cell>
        </row>
        <row r="571">
          <cell r="H571">
            <v>-17599.017147492155</v>
          </cell>
        </row>
        <row r="758">
          <cell r="H758">
            <v>-15416.73963217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2216.65797665</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6">
          <cell r="H446">
            <v>22566.20273726937</v>
          </cell>
        </row>
        <row r="476">
          <cell r="H476">
            <v>-42404.280717641355</v>
          </cell>
        </row>
        <row r="478">
          <cell r="H478">
            <v>-16285.247744686087</v>
          </cell>
        </row>
        <row r="572">
          <cell r="H572">
            <v>-18273.908349545636</v>
          </cell>
        </row>
        <row r="758">
          <cell r="H758">
            <v>-15516.48481116</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1">
          <cell r="I1">
            <v>1.53469</v>
          </cell>
        </row>
        <row r="446">
          <cell r="H446">
            <v>24306.220993078063</v>
          </cell>
        </row>
        <row r="476">
          <cell r="H476">
            <v>-43255.98039832381</v>
          </cell>
        </row>
        <row r="478">
          <cell r="H478">
            <v>-15842.018450560134</v>
          </cell>
        </row>
        <row r="572">
          <cell r="H572">
            <v>-19181.854771509</v>
          </cell>
        </row>
        <row r="759">
          <cell r="H759">
            <v>-15664.60447672</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6">
          <cell r="H446">
            <v>26471.486631139283</v>
          </cell>
        </row>
        <row r="476">
          <cell r="H476">
            <v>-43597.5311254473</v>
          </cell>
        </row>
        <row r="478">
          <cell r="H478">
            <v>-14869.605046034345</v>
          </cell>
        </row>
        <row r="572">
          <cell r="H572">
            <v>-20158.26772815608</v>
          </cell>
        </row>
        <row r="759">
          <cell r="H759">
            <v>-16338.611020350001</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6">
          <cell r="H446">
            <v>26908.05162514399</v>
          </cell>
        </row>
        <row r="476">
          <cell r="H476">
            <v>-43996.375476328256</v>
          </cell>
        </row>
        <row r="478">
          <cell r="H478">
            <v>-14810.16082922297</v>
          </cell>
        </row>
        <row r="572">
          <cell r="H572">
            <v>-19627.68687327547</v>
          </cell>
        </row>
        <row r="759">
          <cell r="H759">
            <v>-17061.98629507</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6">
          <cell r="H446">
            <v>28482.174773690713</v>
          </cell>
        </row>
        <row r="476">
          <cell r="H476">
            <v>-43583.0721893104</v>
          </cell>
        </row>
        <row r="478">
          <cell r="H478">
            <v>-13119.328993469799</v>
          </cell>
        </row>
        <row r="572">
          <cell r="H572">
            <v>-20390.867365442846</v>
          </cell>
        </row>
        <row r="759">
          <cell r="H759">
            <v>-17827.39558004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6">
          <cell r="H446">
            <v>28487.358319051506</v>
          </cell>
        </row>
        <row r="476">
          <cell r="H476">
            <v>-42875.20176159698</v>
          </cell>
        </row>
        <row r="478">
          <cell r="H478">
            <v>-13166.695321825138</v>
          </cell>
        </row>
        <row r="572">
          <cell r="H572">
            <v>-20253.77789590241</v>
          </cell>
        </row>
        <row r="759">
          <cell r="H759">
            <v>-17972.947902220003</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6">
          <cell r="H446">
            <v>28497.44142695974</v>
          </cell>
        </row>
        <row r="476">
          <cell r="H476">
            <v>-43239.92981654435</v>
          </cell>
        </row>
        <row r="478">
          <cell r="H478">
            <v>-13645.4661115666</v>
          </cell>
        </row>
        <row r="572">
          <cell r="H572">
            <v>-20132.001110134082</v>
          </cell>
        </row>
        <row r="759">
          <cell r="H759">
            <v>-18101.14894536</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6">
          <cell r="H446">
            <v>28489.71848142705</v>
          </cell>
        </row>
        <row r="476">
          <cell r="H476">
            <v>-42806.47551623899</v>
          </cell>
        </row>
        <row r="478">
          <cell r="H478">
            <v>-13539.028841661044</v>
          </cell>
        </row>
        <row r="572">
          <cell r="H572">
            <v>-20068.92338466226</v>
          </cell>
        </row>
        <row r="759">
          <cell r="H759">
            <v>-18166.37623378</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6">
          <cell r="H446">
            <v>28751.019775429355</v>
          </cell>
        </row>
        <row r="476">
          <cell r="H476">
            <v>-42775.525003797535</v>
          </cell>
        </row>
        <row r="478">
          <cell r="H478">
            <v>-13351.162399734067</v>
          </cell>
        </row>
        <row r="572">
          <cell r="H572">
            <v>-20211.28117934281</v>
          </cell>
        </row>
        <row r="759">
          <cell r="H759">
            <v>-18283.02601139</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Hoja1"/>
      <sheetName val="MACRO"/>
      <sheetName val="SIPEC"/>
    </sheetNames>
    <sheetDataSet>
      <sheetData sheetId="1">
        <row r="446">
          <cell r="H446">
            <v>29085.226677008388</v>
          </cell>
        </row>
        <row r="476">
          <cell r="H476">
            <v>-42660.41408466266</v>
          </cell>
        </row>
        <row r="478">
          <cell r="H478">
            <v>-13111.363586887599</v>
          </cell>
        </row>
        <row r="572">
          <cell r="H572">
            <v>-20300.541169195603</v>
          </cell>
        </row>
        <row r="759">
          <cell r="H759">
            <v>-18451.53908725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2401.2905658199998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2474.0726910400003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2671.2980825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2">
          <cell r="I432">
            <v>2775.66634716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ja1"/>
      <sheetName val="MACRO"/>
    </sheetNames>
    <sheetDataSet>
      <sheetData sheetId="1">
        <row r="433">
          <cell r="I433">
            <v>2885.21770063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Q656"/>
  <sheetViews>
    <sheetView tabSelected="1" zoomScale="80" zoomScaleNormal="80" workbookViewId="0" topLeftCell="C1">
      <pane xSplit="2" ySplit="4" topLeftCell="CE5" activePane="bottomRight" state="frozen"/>
      <selection pane="topLeft" activeCell="C1" sqref="C1"/>
      <selection pane="topRight" activeCell="E1" sqref="E1"/>
      <selection pane="bottomLeft" activeCell="C5" sqref="C5"/>
      <selection pane="bottomRight" activeCell="CR16" sqref="CR16"/>
    </sheetView>
  </sheetViews>
  <sheetFormatPr defaultColWidth="11.421875" defaultRowHeight="12.75" outlineLevelRow="1"/>
  <cols>
    <col min="1" max="1" width="2.00390625" style="0" customWidth="1"/>
    <col min="2" max="2" width="2.57421875" style="0" customWidth="1"/>
    <col min="3" max="3" width="2.7109375" style="0" customWidth="1"/>
    <col min="4" max="4" width="64.42187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72" customWidth="1" collapsed="1"/>
    <col min="85" max="87" width="8.7109375" style="472" customWidth="1"/>
    <col min="88" max="88" width="8.57421875" style="0" customWidth="1"/>
    <col min="89" max="89" width="9.7109375" style="310" customWidth="1"/>
    <col min="90" max="90" width="9.7109375" style="310" bestFit="1" customWidth="1"/>
    <col min="91" max="92" width="9.28125" style="310" customWidth="1"/>
    <col min="93" max="93" width="9.28125" style="310" bestFit="1" customWidth="1"/>
    <col min="94" max="94" width="7.7109375" style="0" customWidth="1"/>
    <col min="95" max="95" width="9.28125" style="0" bestFit="1" customWidth="1"/>
  </cols>
  <sheetData>
    <row r="1" spans="4:95" ht="12.75">
      <c r="D1" s="578" t="s">
        <v>6</v>
      </c>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514"/>
      <c r="CF1" s="514"/>
      <c r="CG1" s="514"/>
      <c r="CH1" s="514"/>
      <c r="CI1" s="514"/>
      <c r="CJ1" s="9"/>
      <c r="CK1" s="467"/>
      <c r="CL1" s="467"/>
      <c r="CM1" s="467"/>
      <c r="CN1" s="467"/>
      <c r="CO1" s="467"/>
      <c r="CP1" s="9"/>
      <c r="CQ1" s="9"/>
    </row>
    <row r="2" spans="4:95"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14"/>
      <c r="CF2" s="514"/>
      <c r="CG2" s="514"/>
      <c r="CH2" s="514"/>
      <c r="CI2" s="514"/>
      <c r="CJ2" s="9"/>
      <c r="CK2" s="467"/>
      <c r="CL2" s="467"/>
      <c r="CM2" s="467"/>
      <c r="CN2" s="467"/>
      <c r="CO2" s="467"/>
      <c r="CP2" s="9"/>
      <c r="CQ2" s="9"/>
    </row>
    <row r="3" spans="3:95" ht="17.25" customHeight="1">
      <c r="C3" s="22"/>
      <c r="D3" s="579" t="s">
        <v>205</v>
      </c>
      <c r="E3" s="587" t="s">
        <v>63</v>
      </c>
      <c r="F3" s="587" t="s">
        <v>64</v>
      </c>
      <c r="G3" s="587" t="s">
        <v>65</v>
      </c>
      <c r="H3" s="587" t="s">
        <v>66</v>
      </c>
      <c r="I3" s="587" t="s">
        <v>67</v>
      </c>
      <c r="J3" s="587" t="s">
        <v>68</v>
      </c>
      <c r="K3" s="587" t="s">
        <v>73</v>
      </c>
      <c r="L3" s="587" t="s">
        <v>70</v>
      </c>
      <c r="M3" s="587" t="s">
        <v>71</v>
      </c>
      <c r="N3" s="587" t="s">
        <v>74</v>
      </c>
      <c r="O3" s="587" t="s">
        <v>75</v>
      </c>
      <c r="P3" s="587" t="s">
        <v>72</v>
      </c>
      <c r="Q3" s="587" t="s">
        <v>76</v>
      </c>
      <c r="R3" s="587" t="s">
        <v>79</v>
      </c>
      <c r="S3" s="587" t="s">
        <v>78</v>
      </c>
      <c r="T3" s="587" t="s">
        <v>80</v>
      </c>
      <c r="U3" s="587" t="s">
        <v>81</v>
      </c>
      <c r="V3" s="587" t="s">
        <v>82</v>
      </c>
      <c r="W3" s="587" t="s">
        <v>83</v>
      </c>
      <c r="X3" s="587" t="s">
        <v>90</v>
      </c>
      <c r="Y3" s="591" t="s">
        <v>91</v>
      </c>
      <c r="Z3" s="591" t="s">
        <v>92</v>
      </c>
      <c r="AA3" s="591" t="s">
        <v>93</v>
      </c>
      <c r="AB3" s="587" t="s">
        <v>94</v>
      </c>
      <c r="AC3" s="587" t="s">
        <v>96</v>
      </c>
      <c r="AD3" s="587" t="s">
        <v>97</v>
      </c>
      <c r="AE3" s="587" t="s">
        <v>98</v>
      </c>
      <c r="AF3" s="587" t="s">
        <v>99</v>
      </c>
      <c r="AG3" s="587" t="s">
        <v>100</v>
      </c>
      <c r="AH3" s="587" t="s">
        <v>101</v>
      </c>
      <c r="AI3" s="587" t="s">
        <v>102</v>
      </c>
      <c r="AJ3" s="587" t="s">
        <v>103</v>
      </c>
      <c r="AK3" s="587" t="s">
        <v>104</v>
      </c>
      <c r="AL3" s="587" t="s">
        <v>178</v>
      </c>
      <c r="AM3" s="587" t="s">
        <v>182</v>
      </c>
      <c r="AN3" s="587" t="s">
        <v>183</v>
      </c>
      <c r="AO3" s="587" t="s">
        <v>188</v>
      </c>
      <c r="AP3" s="587" t="s">
        <v>189</v>
      </c>
      <c r="AQ3" s="587" t="s">
        <v>190</v>
      </c>
      <c r="AR3" s="587" t="s">
        <v>191</v>
      </c>
      <c r="AS3" s="587" t="s">
        <v>192</v>
      </c>
      <c r="AT3" s="587" t="s">
        <v>193</v>
      </c>
      <c r="AU3" s="587" t="s">
        <v>194</v>
      </c>
      <c r="AV3" s="591" t="s">
        <v>197</v>
      </c>
      <c r="AW3" s="587" t="s">
        <v>198</v>
      </c>
      <c r="AX3" s="587" t="s">
        <v>199</v>
      </c>
      <c r="AY3" s="587" t="s">
        <v>200</v>
      </c>
      <c r="AZ3" s="587" t="s">
        <v>242</v>
      </c>
      <c r="BA3" s="587" t="s">
        <v>231</v>
      </c>
      <c r="BB3" s="587" t="s">
        <v>232</v>
      </c>
      <c r="BC3" s="587" t="s">
        <v>233</v>
      </c>
      <c r="BD3" s="587" t="s">
        <v>234</v>
      </c>
      <c r="BE3" s="591" t="s">
        <v>235</v>
      </c>
      <c r="BF3" s="591" t="s">
        <v>236</v>
      </c>
      <c r="BG3" s="591" t="s">
        <v>237</v>
      </c>
      <c r="BH3" s="591" t="s">
        <v>238</v>
      </c>
      <c r="BI3" s="587" t="s">
        <v>239</v>
      </c>
      <c r="BJ3" s="587" t="s">
        <v>240</v>
      </c>
      <c r="BK3" s="587" t="s">
        <v>241</v>
      </c>
      <c r="BL3" s="587" t="s">
        <v>243</v>
      </c>
      <c r="BM3" s="587" t="s">
        <v>217</v>
      </c>
      <c r="BN3" s="587" t="s">
        <v>223</v>
      </c>
      <c r="BO3" s="587" t="s">
        <v>244</v>
      </c>
      <c r="BP3" s="587" t="s">
        <v>227</v>
      </c>
      <c r="BQ3" s="587" t="s">
        <v>228</v>
      </c>
      <c r="BR3" s="587" t="s">
        <v>245</v>
      </c>
      <c r="BS3" s="587" t="s">
        <v>226</v>
      </c>
      <c r="BT3" s="587" t="s">
        <v>229</v>
      </c>
      <c r="BU3" s="587" t="s">
        <v>246</v>
      </c>
      <c r="BV3" s="587" t="s">
        <v>247</v>
      </c>
      <c r="BW3" s="587" t="s">
        <v>248</v>
      </c>
      <c r="BX3" s="587" t="s">
        <v>257</v>
      </c>
      <c r="BY3" s="587" t="s">
        <v>259</v>
      </c>
      <c r="BZ3" s="587" t="s">
        <v>260</v>
      </c>
      <c r="CA3" s="587" t="s">
        <v>262</v>
      </c>
      <c r="CB3" s="587" t="s">
        <v>263</v>
      </c>
      <c r="CC3" s="587" t="s">
        <v>265</v>
      </c>
      <c r="CD3" s="587" t="s">
        <v>267</v>
      </c>
      <c r="CE3" s="589" t="s">
        <v>268</v>
      </c>
      <c r="CF3" s="597" t="s">
        <v>269</v>
      </c>
      <c r="CG3" s="589" t="s">
        <v>270</v>
      </c>
      <c r="CH3" s="589" t="s">
        <v>271</v>
      </c>
      <c r="CI3" s="589" t="s">
        <v>274</v>
      </c>
      <c r="CJ3" s="262" t="s">
        <v>250</v>
      </c>
      <c r="CK3" s="595" t="s">
        <v>273</v>
      </c>
      <c r="CL3" s="596"/>
      <c r="CM3" s="596"/>
      <c r="CN3" s="596"/>
      <c r="CO3" s="596"/>
      <c r="CP3" s="585" t="s">
        <v>249</v>
      </c>
      <c r="CQ3" s="586"/>
    </row>
    <row r="4" spans="3:95" ht="21" customHeight="1">
      <c r="C4" s="31"/>
      <c r="D4" s="580"/>
      <c r="E4" s="588"/>
      <c r="F4" s="588"/>
      <c r="G4" s="588"/>
      <c r="H4" s="588"/>
      <c r="I4" s="588"/>
      <c r="J4" s="588"/>
      <c r="K4" s="588"/>
      <c r="L4" s="588"/>
      <c r="M4" s="588"/>
      <c r="N4" s="588"/>
      <c r="O4" s="588"/>
      <c r="P4" s="588"/>
      <c r="Q4" s="588"/>
      <c r="R4" s="588"/>
      <c r="S4" s="588"/>
      <c r="T4" s="588"/>
      <c r="U4" s="588"/>
      <c r="V4" s="588"/>
      <c r="W4" s="588"/>
      <c r="X4" s="588"/>
      <c r="Y4" s="592"/>
      <c r="Z4" s="592"/>
      <c r="AA4" s="592"/>
      <c r="AB4" s="588"/>
      <c r="AC4" s="588"/>
      <c r="AD4" s="588"/>
      <c r="AE4" s="588"/>
      <c r="AF4" s="588"/>
      <c r="AG4" s="588"/>
      <c r="AH4" s="588"/>
      <c r="AI4" s="588"/>
      <c r="AJ4" s="588"/>
      <c r="AK4" s="588"/>
      <c r="AL4" s="588"/>
      <c r="AM4" s="588"/>
      <c r="AN4" s="588"/>
      <c r="AO4" s="588"/>
      <c r="AP4" s="588"/>
      <c r="AQ4" s="588"/>
      <c r="AR4" s="588"/>
      <c r="AS4" s="588"/>
      <c r="AT4" s="588"/>
      <c r="AU4" s="588"/>
      <c r="AV4" s="592"/>
      <c r="AW4" s="588"/>
      <c r="AX4" s="588"/>
      <c r="AY4" s="588"/>
      <c r="AZ4" s="588"/>
      <c r="BA4" s="588"/>
      <c r="BB4" s="588"/>
      <c r="BC4" s="588"/>
      <c r="BD4" s="588"/>
      <c r="BE4" s="592"/>
      <c r="BF4" s="592"/>
      <c r="BG4" s="592"/>
      <c r="BH4" s="592"/>
      <c r="BI4" s="588"/>
      <c r="BJ4" s="588"/>
      <c r="BK4" s="588"/>
      <c r="BL4" s="588"/>
      <c r="BM4" s="588"/>
      <c r="BN4" s="588"/>
      <c r="BO4" s="588"/>
      <c r="BP4" s="588"/>
      <c r="BQ4" s="588"/>
      <c r="BR4" s="588"/>
      <c r="BS4" s="588"/>
      <c r="BT4" s="588"/>
      <c r="BU4" s="588"/>
      <c r="BV4" s="588"/>
      <c r="BW4" s="588"/>
      <c r="BX4" s="588"/>
      <c r="BY4" s="588"/>
      <c r="BZ4" s="588"/>
      <c r="CA4" s="588"/>
      <c r="CB4" s="588"/>
      <c r="CC4" s="588"/>
      <c r="CD4" s="588"/>
      <c r="CE4" s="590"/>
      <c r="CF4" s="598"/>
      <c r="CG4" s="590"/>
      <c r="CH4" s="590"/>
      <c r="CI4" s="590"/>
      <c r="CJ4" s="270">
        <v>40151</v>
      </c>
      <c r="CK4" s="513">
        <f>+CJ4+3</f>
        <v>40154</v>
      </c>
      <c r="CL4" s="513">
        <f>+CK4+1</f>
        <v>40155</v>
      </c>
      <c r="CM4" s="513">
        <f>+CL4+1</f>
        <v>40156</v>
      </c>
      <c r="CN4" s="513">
        <f>+CM4+1</f>
        <v>40157</v>
      </c>
      <c r="CO4" s="513">
        <f>+CN4+1</f>
        <v>40158</v>
      </c>
      <c r="CP4" s="268" t="s">
        <v>28</v>
      </c>
      <c r="CQ4" s="269" t="s">
        <v>174</v>
      </c>
    </row>
    <row r="5" spans="1:95" ht="11.25" customHeight="1" thickBot="1">
      <c r="A5" s="276"/>
      <c r="B5" s="276"/>
      <c r="C5" s="28"/>
      <c r="D5" s="266"/>
      <c r="E5" s="264"/>
      <c r="F5" s="264"/>
      <c r="G5" s="264"/>
      <c r="H5" s="264"/>
      <c r="I5" s="264"/>
      <c r="J5" s="264"/>
      <c r="K5" s="264"/>
      <c r="L5" s="264"/>
      <c r="M5" s="264"/>
      <c r="N5" s="264"/>
      <c r="O5" s="264"/>
      <c r="P5" s="267"/>
      <c r="Q5" s="264"/>
      <c r="R5" s="264"/>
      <c r="S5" s="264"/>
      <c r="T5" s="264"/>
      <c r="U5" s="264"/>
      <c r="V5" s="264"/>
      <c r="W5" s="264"/>
      <c r="X5" s="264"/>
      <c r="Y5" s="265"/>
      <c r="Z5" s="265"/>
      <c r="AA5" s="265"/>
      <c r="AB5" s="264"/>
      <c r="AC5" s="264"/>
      <c r="AD5" s="264"/>
      <c r="AE5" s="264"/>
      <c r="AF5" s="264"/>
      <c r="AG5" s="264"/>
      <c r="AH5" s="264"/>
      <c r="AI5" s="264"/>
      <c r="AJ5" s="264"/>
      <c r="AK5" s="264"/>
      <c r="AL5" s="264"/>
      <c r="AM5" s="264"/>
      <c r="AN5" s="265"/>
      <c r="AO5" s="280" t="s">
        <v>184</v>
      </c>
      <c r="AP5" s="280"/>
      <c r="AQ5" s="280"/>
      <c r="AR5" s="280"/>
      <c r="AS5" s="280"/>
      <c r="AT5" s="280"/>
      <c r="AU5" s="280"/>
      <c r="AV5" s="282"/>
      <c r="AW5" s="280"/>
      <c r="AX5" s="280"/>
      <c r="AY5" s="280"/>
      <c r="AZ5" s="280"/>
      <c r="BA5" s="280"/>
      <c r="BB5" s="280"/>
      <c r="BC5" s="280"/>
      <c r="BD5" s="280"/>
      <c r="BE5" s="282"/>
      <c r="BF5" s="282"/>
      <c r="BG5" s="302"/>
      <c r="BH5" s="302"/>
      <c r="BI5" s="303"/>
      <c r="BJ5" s="303"/>
      <c r="BK5" s="303"/>
      <c r="BL5" s="304"/>
      <c r="BM5" s="304"/>
      <c r="BN5" s="303"/>
      <c r="BO5" s="304"/>
      <c r="BP5" s="304"/>
      <c r="BQ5" s="304"/>
      <c r="BR5" s="304"/>
      <c r="BS5" s="304"/>
      <c r="BT5" s="304"/>
      <c r="BU5" s="303"/>
      <c r="BV5" s="303"/>
      <c r="BW5" s="303"/>
      <c r="BX5" s="303"/>
      <c r="BY5" s="303"/>
      <c r="BZ5" s="303"/>
      <c r="CA5" s="303"/>
      <c r="CB5" s="303"/>
      <c r="CC5" s="303"/>
      <c r="CD5" s="303"/>
      <c r="CE5" s="515"/>
      <c r="CF5" s="528"/>
      <c r="CG5" s="515"/>
      <c r="CH5" s="515"/>
      <c r="CI5" s="515"/>
      <c r="CJ5" s="277"/>
      <c r="CK5" s="567"/>
      <c r="CL5" s="568"/>
      <c r="CM5" s="568"/>
      <c r="CN5" s="568"/>
      <c r="CO5" s="568"/>
      <c r="CP5" s="173"/>
      <c r="CQ5" s="244"/>
    </row>
    <row r="6" spans="3:95" ht="13.5">
      <c r="C6" s="118" t="s">
        <v>179</v>
      </c>
      <c r="D6" s="38"/>
      <c r="E6" s="271"/>
      <c r="F6" s="271"/>
      <c r="G6" s="271"/>
      <c r="H6" s="271"/>
      <c r="I6" s="271"/>
      <c r="J6" s="271"/>
      <c r="K6" s="272"/>
      <c r="L6" s="271"/>
      <c r="M6" s="271"/>
      <c r="N6" s="271"/>
      <c r="O6" s="271"/>
      <c r="P6" s="273"/>
      <c r="Q6" s="271"/>
      <c r="R6" s="271"/>
      <c r="S6" s="271"/>
      <c r="T6" s="271"/>
      <c r="U6" s="271"/>
      <c r="V6" s="271"/>
      <c r="W6" s="271"/>
      <c r="X6" s="271"/>
      <c r="Y6" s="274"/>
      <c r="Z6" s="271"/>
      <c r="AA6" s="271"/>
      <c r="AB6" s="271"/>
      <c r="AC6" s="271"/>
      <c r="AD6" s="271"/>
      <c r="AE6" s="271"/>
      <c r="AF6" s="271"/>
      <c r="AG6" s="271"/>
      <c r="AH6" s="271"/>
      <c r="AI6" s="271"/>
      <c r="AJ6" s="271"/>
      <c r="AK6" s="271"/>
      <c r="AL6" s="271"/>
      <c r="AM6" s="271"/>
      <c r="AN6" s="274"/>
      <c r="AO6" s="271"/>
      <c r="AP6" s="271"/>
      <c r="AQ6" s="95"/>
      <c r="AR6" s="95"/>
      <c r="AS6" s="95"/>
      <c r="AT6" s="95"/>
      <c r="AU6" s="95"/>
      <c r="AV6" s="144"/>
      <c r="AW6" s="95"/>
      <c r="AX6" s="272"/>
      <c r="AY6" s="287"/>
      <c r="AZ6" s="128"/>
      <c r="BA6" s="300"/>
      <c r="BB6" s="128"/>
      <c r="BC6" s="128"/>
      <c r="BD6" s="128"/>
      <c r="BE6" s="300"/>
      <c r="BF6" s="300"/>
      <c r="BG6" s="287"/>
      <c r="BH6" s="287"/>
      <c r="BI6" s="272"/>
      <c r="BJ6" s="272"/>
      <c r="BK6" s="272"/>
      <c r="BL6" s="287"/>
      <c r="BM6" s="128"/>
      <c r="BN6" s="128"/>
      <c r="BO6" s="128"/>
      <c r="BP6" s="128"/>
      <c r="BQ6" s="128"/>
      <c r="BR6" s="300"/>
      <c r="BS6" s="128"/>
      <c r="BT6" s="128"/>
      <c r="BU6" s="272"/>
      <c r="BV6" s="272"/>
      <c r="BW6" s="272"/>
      <c r="BX6" s="272"/>
      <c r="BY6" s="272"/>
      <c r="BZ6" s="272"/>
      <c r="CA6" s="272"/>
      <c r="CB6" s="272"/>
      <c r="CC6" s="272"/>
      <c r="CD6" s="272"/>
      <c r="CE6" s="516"/>
      <c r="CF6" s="529"/>
      <c r="CG6" s="516"/>
      <c r="CH6" s="516"/>
      <c r="CI6" s="516"/>
      <c r="CJ6" s="128"/>
      <c r="CK6" s="569" t="s">
        <v>264</v>
      </c>
      <c r="CL6" s="569"/>
      <c r="CM6" s="569"/>
      <c r="CN6" s="569"/>
      <c r="CO6" s="569"/>
      <c r="CP6" s="275"/>
      <c r="CQ6" s="169"/>
    </row>
    <row r="7" spans="3:95" ht="12.75" customHeight="1">
      <c r="C7" s="118"/>
      <c r="D7" s="38" t="s">
        <v>207</v>
      </c>
      <c r="E7" s="271"/>
      <c r="F7" s="271"/>
      <c r="G7" s="271"/>
      <c r="H7" s="271"/>
      <c r="I7" s="271"/>
      <c r="J7" s="271"/>
      <c r="K7" s="272"/>
      <c r="L7" s="271"/>
      <c r="M7" s="271"/>
      <c r="N7" s="271"/>
      <c r="O7" s="271"/>
      <c r="P7" s="273"/>
      <c r="Q7" s="296">
        <v>1096.1179445199998</v>
      </c>
      <c r="R7" s="296">
        <v>1014.3001876999998</v>
      </c>
      <c r="S7" s="296">
        <v>981.79359528</v>
      </c>
      <c r="T7" s="297">
        <v>1003.7304046</v>
      </c>
      <c r="U7" s="296">
        <v>895.4817781999998</v>
      </c>
      <c r="V7" s="296">
        <v>921.12028897</v>
      </c>
      <c r="W7" s="296">
        <v>915.4008372000001</v>
      </c>
      <c r="X7" s="296">
        <v>965.3763242000001</v>
      </c>
      <c r="Y7" s="298">
        <v>1008.0372031</v>
      </c>
      <c r="Z7" s="296">
        <v>1096.39825275</v>
      </c>
      <c r="AA7" s="297">
        <v>1140.1726065</v>
      </c>
      <c r="AB7" s="296">
        <v>1213.7417582799999</v>
      </c>
      <c r="AC7" s="296">
        <v>1271.7261858099998</v>
      </c>
      <c r="AD7" s="296">
        <v>1158.1729217299999</v>
      </c>
      <c r="AE7" s="296">
        <v>1188.46847104</v>
      </c>
      <c r="AF7" s="296">
        <v>1170.89820259</v>
      </c>
      <c r="AG7" s="296">
        <v>1247.23619835</v>
      </c>
      <c r="AH7" s="296">
        <v>1232.44231418</v>
      </c>
      <c r="AI7" s="296">
        <v>1286.79115199</v>
      </c>
      <c r="AJ7" s="296">
        <v>1364.9189864</v>
      </c>
      <c r="AK7" s="296">
        <v>1454.00028998</v>
      </c>
      <c r="AL7" s="296">
        <v>1498.1337485599997</v>
      </c>
      <c r="AM7" s="296">
        <v>1613.73310619</v>
      </c>
      <c r="AN7" s="299">
        <v>1740.22266151</v>
      </c>
      <c r="AO7" s="296">
        <v>1839.28741645</v>
      </c>
      <c r="AP7" s="296">
        <v>1890.5333139</v>
      </c>
      <c r="AQ7" s="296">
        <v>2028.5983987299999</v>
      </c>
      <c r="AR7" s="296">
        <v>2230.9013163900004</v>
      </c>
      <c r="AS7" s="296">
        <v>2413.17236848</v>
      </c>
      <c r="AT7" s="298">
        <v>2488.5593895300003</v>
      </c>
      <c r="AU7" s="296">
        <v>2685.65032604</v>
      </c>
      <c r="AV7" s="298">
        <v>2783.4425996799996</v>
      </c>
      <c r="AW7" s="293">
        <v>2897.84925869</v>
      </c>
      <c r="AX7" s="294">
        <v>2982.80419528</v>
      </c>
      <c r="AY7" s="295">
        <v>3083.63592857</v>
      </c>
      <c r="AZ7" s="445">
        <v>3192.62980572</v>
      </c>
      <c r="BA7" s="446">
        <v>3254.8164189599997</v>
      </c>
      <c r="BB7" s="445">
        <v>3384.2387559799995</v>
      </c>
      <c r="BC7" s="445">
        <v>3547.3723376899998</v>
      </c>
      <c r="BD7" s="445">
        <v>3748.9954639599996</v>
      </c>
      <c r="BE7" s="446">
        <v>3855.35206959</v>
      </c>
      <c r="BF7" s="447">
        <v>3887.8524925099996</v>
      </c>
      <c r="BG7" s="447">
        <v>4115.30572014</v>
      </c>
      <c r="BH7" s="447">
        <v>4380.67879173</v>
      </c>
      <c r="BI7" s="445">
        <v>4741.865798239999</v>
      </c>
      <c r="BJ7" s="445">
        <v>4917.477711490002</v>
      </c>
      <c r="BK7" s="445">
        <v>5078.871087189999</v>
      </c>
      <c r="BL7" s="446">
        <v>5318.520054400001</v>
      </c>
      <c r="BM7" s="445">
        <v>5622.468326159999</v>
      </c>
      <c r="BN7" s="445">
        <v>5993.338795179999</v>
      </c>
      <c r="BO7" s="445">
        <v>6231.893142089999</v>
      </c>
      <c r="BP7" s="445">
        <v>6508.819674489999</v>
      </c>
      <c r="BQ7" s="445">
        <v>6827.66512045</v>
      </c>
      <c r="BR7" s="447">
        <v>7118.329100710001</v>
      </c>
      <c r="BS7" s="445">
        <v>7437.974597960001</v>
      </c>
      <c r="BT7" s="445">
        <v>7687.648179739999</v>
      </c>
      <c r="BU7" s="445">
        <v>7809.28561707</v>
      </c>
      <c r="BV7" s="445">
        <v>7535.883950470002</v>
      </c>
      <c r="BW7" s="448">
        <v>7615.04172155</v>
      </c>
      <c r="BX7" s="448">
        <v>7722.17806066</v>
      </c>
      <c r="BY7" s="445">
        <v>7783.0780060199995</v>
      </c>
      <c r="BZ7" s="448">
        <v>7678.51351334</v>
      </c>
      <c r="CA7" s="448">
        <v>7762.20094912</v>
      </c>
      <c r="CB7" s="448">
        <v>7739.78940733</v>
      </c>
      <c r="CC7" s="448">
        <v>7894.1105945300005</v>
      </c>
      <c r="CD7" s="448">
        <v>7954.501519649999</v>
      </c>
      <c r="CE7" s="448">
        <v>8005.5785712199995</v>
      </c>
      <c r="CF7" s="447">
        <v>8307.06716719</v>
      </c>
      <c r="CG7" s="448">
        <v>8453.383089129999</v>
      </c>
      <c r="CH7" s="448">
        <v>8597.44850536</v>
      </c>
      <c r="CI7" s="536">
        <v>8760.45072116</v>
      </c>
      <c r="CJ7" s="448">
        <v>8810.393342</v>
      </c>
      <c r="CK7" s="536">
        <v>8729.466524599999</v>
      </c>
      <c r="CL7" s="519">
        <v>8800.67480456</v>
      </c>
      <c r="CM7" s="519">
        <v>8748.096668260001</v>
      </c>
      <c r="CN7" s="519">
        <v>8759.005123189998</v>
      </c>
      <c r="CO7" s="519">
        <v>8766.54082427</v>
      </c>
      <c r="CP7" s="311">
        <f aca="true" t="shared" si="0" ref="CP7:CP15">+CO7-CJ7</f>
        <v>-43.85251772999982</v>
      </c>
      <c r="CQ7" s="312">
        <f aca="true" t="shared" si="1" ref="CQ7:CQ15">+(CO7/CJ7-1)</f>
        <v>-0.004977362079959691</v>
      </c>
    </row>
    <row r="8" spans="3:95" ht="12.75" customHeight="1">
      <c r="C8" s="118"/>
      <c r="D8" s="292" t="s">
        <v>208</v>
      </c>
      <c r="E8" s="271"/>
      <c r="F8" s="271"/>
      <c r="G8" s="271"/>
      <c r="H8" s="271"/>
      <c r="I8" s="271"/>
      <c r="J8" s="271"/>
      <c r="K8" s="272"/>
      <c r="L8" s="271"/>
      <c r="M8" s="271"/>
      <c r="N8" s="271"/>
      <c r="O8" s="271"/>
      <c r="P8" s="273"/>
      <c r="Q8" s="296">
        <v>663.3013137300001</v>
      </c>
      <c r="R8" s="296">
        <v>590.7715432</v>
      </c>
      <c r="S8" s="296">
        <v>570.49399428</v>
      </c>
      <c r="T8" s="297">
        <v>567.1167106000001</v>
      </c>
      <c r="U8" s="296">
        <v>490.84218239999996</v>
      </c>
      <c r="V8" s="296">
        <v>510.60722758</v>
      </c>
      <c r="W8" s="296">
        <v>505.97815686000007</v>
      </c>
      <c r="X8" s="296">
        <v>560.4737962400001</v>
      </c>
      <c r="Y8" s="298">
        <v>583.15306357</v>
      </c>
      <c r="Z8" s="296">
        <v>666.39973079</v>
      </c>
      <c r="AA8" s="297">
        <v>698.9554660100001</v>
      </c>
      <c r="AB8" s="296">
        <v>745.49863261</v>
      </c>
      <c r="AC8" s="296">
        <v>817.3482108</v>
      </c>
      <c r="AD8" s="296">
        <v>715.09105949</v>
      </c>
      <c r="AE8" s="296">
        <v>738.95856021</v>
      </c>
      <c r="AF8" s="296">
        <v>729.48409237</v>
      </c>
      <c r="AG8" s="296">
        <v>798.6077203599999</v>
      </c>
      <c r="AH8" s="296">
        <v>797.69674344</v>
      </c>
      <c r="AI8" s="296">
        <v>835.6750488</v>
      </c>
      <c r="AJ8" s="296">
        <v>922.3440338300001</v>
      </c>
      <c r="AK8" s="296">
        <v>1009.60283781</v>
      </c>
      <c r="AL8" s="296">
        <v>1016.05059876</v>
      </c>
      <c r="AM8" s="296">
        <v>1131.1635293099998</v>
      </c>
      <c r="AN8" s="299">
        <v>1235.8861462</v>
      </c>
      <c r="AO8" s="296">
        <v>1269.9843906600001</v>
      </c>
      <c r="AP8" s="296">
        <v>1338.97178274</v>
      </c>
      <c r="AQ8" s="296">
        <v>1440.91014518</v>
      </c>
      <c r="AR8" s="296">
        <v>1601.8000102800002</v>
      </c>
      <c r="AS8" s="296">
        <v>1764.00474691</v>
      </c>
      <c r="AT8" s="298">
        <v>1890.4886164100003</v>
      </c>
      <c r="AU8" s="296">
        <v>2053.32766394</v>
      </c>
      <c r="AV8" s="298">
        <v>2166.09622004</v>
      </c>
      <c r="AW8" s="293">
        <v>2296.12303974</v>
      </c>
      <c r="AX8" s="294">
        <v>2378.6257712300003</v>
      </c>
      <c r="AY8" s="295">
        <v>2450.0160594800004</v>
      </c>
      <c r="AZ8" s="445">
        <v>2561.22280285</v>
      </c>
      <c r="BA8" s="446">
        <v>2611.17216254</v>
      </c>
      <c r="BB8" s="445">
        <v>2728.3000187199996</v>
      </c>
      <c r="BC8" s="445">
        <v>2889.6703707300003</v>
      </c>
      <c r="BD8" s="445">
        <v>3072.9181400499997</v>
      </c>
      <c r="BE8" s="446">
        <v>3206.75660715</v>
      </c>
      <c r="BF8" s="447">
        <v>3242.38328283</v>
      </c>
      <c r="BG8" s="447">
        <v>3454.54282766</v>
      </c>
      <c r="BH8" s="447">
        <v>3720.02246543</v>
      </c>
      <c r="BI8" s="445">
        <v>4017.5280700799995</v>
      </c>
      <c r="BJ8" s="445">
        <v>4148.41266332</v>
      </c>
      <c r="BK8" s="445">
        <v>4298.75076068</v>
      </c>
      <c r="BL8" s="446">
        <v>4497.6548017000005</v>
      </c>
      <c r="BM8" s="445">
        <v>4717.87457701</v>
      </c>
      <c r="BN8" s="445">
        <v>5050.574523449999</v>
      </c>
      <c r="BO8" s="445">
        <v>5323.0675032399995</v>
      </c>
      <c r="BP8" s="445">
        <v>5655.65695007</v>
      </c>
      <c r="BQ8" s="445">
        <v>5968.1501915300005</v>
      </c>
      <c r="BR8" s="447">
        <v>6212.789315690001</v>
      </c>
      <c r="BS8" s="445">
        <v>6552.60444053</v>
      </c>
      <c r="BT8" s="445">
        <v>6869.874771979999</v>
      </c>
      <c r="BU8" s="445">
        <v>6926.31499804</v>
      </c>
      <c r="BV8" s="445">
        <v>6808.51671675</v>
      </c>
      <c r="BW8" s="448">
        <v>6816.478517060001</v>
      </c>
      <c r="BX8" s="448">
        <v>6871.3629613699995</v>
      </c>
      <c r="BY8" s="445">
        <v>6901.560282529999</v>
      </c>
      <c r="BZ8" s="448">
        <v>6763.93458457</v>
      </c>
      <c r="CA8" s="448">
        <v>6871.92346086</v>
      </c>
      <c r="CB8" s="448">
        <v>6864.80897946</v>
      </c>
      <c r="CC8" s="448">
        <v>6963.3276906</v>
      </c>
      <c r="CD8" s="448">
        <v>7042.367688259999</v>
      </c>
      <c r="CE8" s="448">
        <v>7096.833495129999</v>
      </c>
      <c r="CF8" s="447">
        <v>7178.09770168</v>
      </c>
      <c r="CG8" s="448">
        <v>7272.65148176</v>
      </c>
      <c r="CH8" s="448">
        <v>7364.82849538</v>
      </c>
      <c r="CI8" s="536">
        <v>7404.558180630001</v>
      </c>
      <c r="CJ8" s="448">
        <v>7418.024665180001</v>
      </c>
      <c r="CK8" s="536">
        <v>7397.486633930001</v>
      </c>
      <c r="CL8" s="519">
        <v>7469.40098388</v>
      </c>
      <c r="CM8" s="519">
        <v>7442.32612242</v>
      </c>
      <c r="CN8" s="519">
        <v>7453.449818</v>
      </c>
      <c r="CO8" s="519">
        <v>7457.68736992</v>
      </c>
      <c r="CP8" s="311">
        <f t="shared" si="0"/>
        <v>39.662704739998844</v>
      </c>
      <c r="CQ8" s="312">
        <f t="shared" si="1"/>
        <v>0.005346801410107904</v>
      </c>
    </row>
    <row r="9" spans="3:95" ht="12.75" customHeight="1">
      <c r="C9" s="118"/>
      <c r="D9" s="292" t="s">
        <v>209</v>
      </c>
      <c r="E9" s="271"/>
      <c r="F9" s="271"/>
      <c r="G9" s="271"/>
      <c r="H9" s="271"/>
      <c r="I9" s="271"/>
      <c r="J9" s="271"/>
      <c r="K9" s="272"/>
      <c r="L9" s="271"/>
      <c r="M9" s="271"/>
      <c r="N9" s="271"/>
      <c r="O9" s="271"/>
      <c r="P9" s="273"/>
      <c r="Q9" s="296">
        <v>40.26877305</v>
      </c>
      <c r="R9" s="296">
        <v>40.5059635</v>
      </c>
      <c r="S9" s="296">
        <v>39.6880402</v>
      </c>
      <c r="T9" s="297">
        <v>39.601860699999996</v>
      </c>
      <c r="U9" s="296">
        <v>38.7710073</v>
      </c>
      <c r="V9" s="296">
        <v>38.85192233</v>
      </c>
      <c r="W9" s="296">
        <v>38.844778659999996</v>
      </c>
      <c r="X9" s="296">
        <v>38.576531700000004</v>
      </c>
      <c r="Y9" s="298">
        <v>40.00459644</v>
      </c>
      <c r="Z9" s="296">
        <v>40.43701762</v>
      </c>
      <c r="AA9" s="297">
        <v>41.002190580000004</v>
      </c>
      <c r="AB9" s="296">
        <v>40.7714781</v>
      </c>
      <c r="AC9" s="296">
        <v>41.25403313</v>
      </c>
      <c r="AD9" s="296">
        <v>40.61176703</v>
      </c>
      <c r="AE9" s="296">
        <v>39.34371162</v>
      </c>
      <c r="AF9" s="296">
        <v>39.01514404</v>
      </c>
      <c r="AG9" s="296">
        <v>42.29682278</v>
      </c>
      <c r="AH9" s="296">
        <v>40.0721594</v>
      </c>
      <c r="AI9" s="296">
        <v>39.55285983</v>
      </c>
      <c r="AJ9" s="296">
        <v>39.393882579999996</v>
      </c>
      <c r="AK9" s="296">
        <v>37.99602944</v>
      </c>
      <c r="AL9" s="296">
        <v>37.83203882</v>
      </c>
      <c r="AM9" s="296">
        <v>38.00137318</v>
      </c>
      <c r="AN9" s="299">
        <v>35.6784126</v>
      </c>
      <c r="AO9" s="296">
        <v>38.902615940000004</v>
      </c>
      <c r="AP9" s="296">
        <v>37.35581388</v>
      </c>
      <c r="AQ9" s="296">
        <v>37.54359157</v>
      </c>
      <c r="AR9" s="296">
        <v>38.24226059</v>
      </c>
      <c r="AS9" s="296">
        <v>38.65662418</v>
      </c>
      <c r="AT9" s="298">
        <v>39.84511052</v>
      </c>
      <c r="AU9" s="296">
        <v>40.27329881</v>
      </c>
      <c r="AV9" s="298">
        <v>40.07773988</v>
      </c>
      <c r="AW9" s="293">
        <v>40.02209671</v>
      </c>
      <c r="AX9" s="294">
        <v>40.222986729999995</v>
      </c>
      <c r="AY9" s="295">
        <v>40.41434675</v>
      </c>
      <c r="AZ9" s="445">
        <v>40.47677532</v>
      </c>
      <c r="BA9" s="446">
        <v>40.30712293</v>
      </c>
      <c r="BB9" s="445">
        <v>40.2007601</v>
      </c>
      <c r="BC9" s="445">
        <v>40.55450968</v>
      </c>
      <c r="BD9" s="445">
        <v>41.03050179</v>
      </c>
      <c r="BE9" s="446">
        <v>40.19129029</v>
      </c>
      <c r="BF9" s="447">
        <v>40.392602610000004</v>
      </c>
      <c r="BG9" s="447">
        <v>40.980721089999996</v>
      </c>
      <c r="BH9" s="447">
        <v>40.54980116</v>
      </c>
      <c r="BI9" s="445">
        <v>41.30747154</v>
      </c>
      <c r="BJ9" s="445">
        <v>42.45819545</v>
      </c>
      <c r="BK9" s="445">
        <v>42.60697669</v>
      </c>
      <c r="BL9" s="446">
        <v>42.54779423</v>
      </c>
      <c r="BM9" s="445">
        <v>43.02567723</v>
      </c>
      <c r="BN9" s="445">
        <v>43.04663438</v>
      </c>
      <c r="BO9" s="445">
        <v>45.420267769999995</v>
      </c>
      <c r="BP9" s="445">
        <v>44.95475247</v>
      </c>
      <c r="BQ9" s="445">
        <v>44.70109074</v>
      </c>
      <c r="BR9" s="447">
        <v>44.99250622</v>
      </c>
      <c r="BS9" s="445">
        <v>44.844483999999994</v>
      </c>
      <c r="BT9" s="445">
        <v>43.2973941</v>
      </c>
      <c r="BU9" s="445">
        <v>42.96792976</v>
      </c>
      <c r="BV9" s="445">
        <v>41.580772440000004</v>
      </c>
      <c r="BW9" s="448">
        <v>41.10441278</v>
      </c>
      <c r="BX9" s="448">
        <v>42.61454638</v>
      </c>
      <c r="BY9" s="445">
        <v>41.45427775</v>
      </c>
      <c r="BZ9" s="448">
        <v>40.491020559999995</v>
      </c>
      <c r="CA9" s="448">
        <v>40.985505700000004</v>
      </c>
      <c r="CB9" s="448">
        <v>41.2281401</v>
      </c>
      <c r="CC9" s="448">
        <v>42.202409630000005</v>
      </c>
      <c r="CD9" s="448">
        <v>42.63438232</v>
      </c>
      <c r="CE9" s="448">
        <v>42.66690747</v>
      </c>
      <c r="CF9" s="447">
        <v>241.82406078999998</v>
      </c>
      <c r="CG9" s="448">
        <v>260.22618263</v>
      </c>
      <c r="CH9" s="448">
        <v>261.87923951</v>
      </c>
      <c r="CI9" s="536">
        <v>265.63301606</v>
      </c>
      <c r="CJ9" s="448">
        <v>265.85898985</v>
      </c>
      <c r="CK9" s="536">
        <v>265.26848899</v>
      </c>
      <c r="CL9" s="519">
        <v>262.35062303</v>
      </c>
      <c r="CM9" s="519">
        <v>262.78937506</v>
      </c>
      <c r="CN9" s="519">
        <v>262.75803564</v>
      </c>
      <c r="CO9" s="519">
        <v>262.54360794</v>
      </c>
      <c r="CP9" s="311">
        <f t="shared" si="0"/>
        <v>-3.315381909999985</v>
      </c>
      <c r="CQ9" s="312">
        <f t="shared" si="1"/>
        <v>-0.01247045252022716</v>
      </c>
    </row>
    <row r="10" spans="3:95" ht="12.75" customHeight="1">
      <c r="C10" s="118"/>
      <c r="D10" s="292" t="s">
        <v>210</v>
      </c>
      <c r="E10" s="271"/>
      <c r="F10" s="271"/>
      <c r="G10" s="271"/>
      <c r="H10" s="271"/>
      <c r="I10" s="271"/>
      <c r="J10" s="271"/>
      <c r="K10" s="272"/>
      <c r="L10" s="271"/>
      <c r="M10" s="271"/>
      <c r="N10" s="271"/>
      <c r="O10" s="271"/>
      <c r="P10" s="273"/>
      <c r="Q10" s="296">
        <v>379.40735524</v>
      </c>
      <c r="R10" s="296">
        <v>369.822361</v>
      </c>
      <c r="S10" s="296">
        <v>358.473277</v>
      </c>
      <c r="T10" s="297">
        <v>383.919877</v>
      </c>
      <c r="U10" s="296">
        <v>353.062851</v>
      </c>
      <c r="V10" s="296">
        <v>358.62536156</v>
      </c>
      <c r="W10" s="296">
        <v>357.55321793</v>
      </c>
      <c r="X10" s="296">
        <v>353.41145126</v>
      </c>
      <c r="Y10" s="298">
        <v>371.94032559</v>
      </c>
      <c r="Z10" s="296">
        <v>376.52865558999997</v>
      </c>
      <c r="AA10" s="297">
        <v>386.95800741</v>
      </c>
      <c r="AB10" s="296">
        <v>413.87816506999997</v>
      </c>
      <c r="AC10" s="296">
        <v>399.38686187999997</v>
      </c>
      <c r="AD10" s="296">
        <v>388.97255146</v>
      </c>
      <c r="AE10" s="296">
        <v>396.63572921</v>
      </c>
      <c r="AF10" s="296">
        <v>389.00916493000005</v>
      </c>
      <c r="AG10" s="296">
        <v>392.89898771000003</v>
      </c>
      <c r="AH10" s="296">
        <v>381.49261634</v>
      </c>
      <c r="AI10" s="296">
        <v>398.61337585999996</v>
      </c>
      <c r="AJ10" s="296">
        <v>390.31134374</v>
      </c>
      <c r="AK10" s="296">
        <v>393.44330148</v>
      </c>
      <c r="AL10" s="296">
        <v>431.37721347999997</v>
      </c>
      <c r="AM10" s="296">
        <v>431.6802837</v>
      </c>
      <c r="AN10" s="299">
        <v>455.99818146</v>
      </c>
      <c r="AO10" s="296">
        <v>517.5883711</v>
      </c>
      <c r="AP10" s="296">
        <v>501.44719478</v>
      </c>
      <c r="AQ10" s="296">
        <v>537.35915948</v>
      </c>
      <c r="AR10" s="296">
        <v>577.87261302</v>
      </c>
      <c r="AS10" s="296">
        <v>597.25511989</v>
      </c>
      <c r="AT10" s="298">
        <v>545.2038188500001</v>
      </c>
      <c r="AU10" s="296">
        <v>578.92945079</v>
      </c>
      <c r="AV10" s="298">
        <v>564.07675101</v>
      </c>
      <c r="AW10" s="293">
        <v>548.57213974</v>
      </c>
      <c r="AX10" s="294">
        <v>550.80144482</v>
      </c>
      <c r="AY10" s="295">
        <v>579.83994984</v>
      </c>
      <c r="AZ10" s="445">
        <v>577.58968255</v>
      </c>
      <c r="BA10" s="446">
        <v>590.09882849</v>
      </c>
      <c r="BB10" s="445">
        <v>602.3775521599999</v>
      </c>
      <c r="BC10" s="445">
        <v>603.71745228</v>
      </c>
      <c r="BD10" s="445">
        <v>621.50596837</v>
      </c>
      <c r="BE10" s="446">
        <v>594.9852609</v>
      </c>
      <c r="BF10" s="447">
        <v>591.63683957</v>
      </c>
      <c r="BG10" s="447">
        <v>606.19649889</v>
      </c>
      <c r="BH10" s="447">
        <v>606.52165139</v>
      </c>
      <c r="BI10" s="445">
        <v>669.2356666200001</v>
      </c>
      <c r="BJ10" s="445">
        <v>712.68330897</v>
      </c>
      <c r="BK10" s="447">
        <v>723.28463216</v>
      </c>
      <c r="BL10" s="447">
        <v>764.3084484699999</v>
      </c>
      <c r="BM10" s="445">
        <v>847.44226692</v>
      </c>
      <c r="BN10" s="445">
        <v>885.4948286</v>
      </c>
      <c r="BO10" s="445">
        <v>848.7972098299999</v>
      </c>
      <c r="BP10" s="445">
        <v>793.7813044500001</v>
      </c>
      <c r="BQ10" s="445">
        <v>800.40625193</v>
      </c>
      <c r="BR10" s="447">
        <v>846.08165005</v>
      </c>
      <c r="BS10" s="445">
        <v>826.14417968</v>
      </c>
      <c r="BT10" s="445">
        <v>760.52548991</v>
      </c>
      <c r="BU10" s="445">
        <v>826.1902783</v>
      </c>
      <c r="BV10" s="445">
        <v>672.4435200300001</v>
      </c>
      <c r="BW10" s="448">
        <v>744.19838796</v>
      </c>
      <c r="BX10" s="448">
        <v>794.46373916</v>
      </c>
      <c r="BY10" s="445">
        <v>826.70896699</v>
      </c>
      <c r="BZ10" s="448">
        <v>861.01769571</v>
      </c>
      <c r="CA10" s="448">
        <v>836.0675225599999</v>
      </c>
      <c r="CB10" s="448">
        <v>820.45443152</v>
      </c>
      <c r="CC10" s="448">
        <v>874.9559492999999</v>
      </c>
      <c r="CD10" s="448">
        <v>855.74044782</v>
      </c>
      <c r="CE10" s="448">
        <v>852.3125111200001</v>
      </c>
      <c r="CF10" s="447">
        <v>873.2656147199999</v>
      </c>
      <c r="CG10" s="448">
        <v>906.5045797399999</v>
      </c>
      <c r="CH10" s="448">
        <v>956.65410422</v>
      </c>
      <c r="CI10" s="536">
        <v>1075.9668694700001</v>
      </c>
      <c r="CJ10" s="448">
        <v>1112.2048732199999</v>
      </c>
      <c r="CK10" s="536">
        <v>1052.4383604299999</v>
      </c>
      <c r="CL10" s="519">
        <v>1054.80715515</v>
      </c>
      <c r="CM10" s="519">
        <v>1028.84152078</v>
      </c>
      <c r="CN10" s="519">
        <v>1028.6593058</v>
      </c>
      <c r="CO10" s="519">
        <v>1032.18342016</v>
      </c>
      <c r="CP10" s="311">
        <f t="shared" si="0"/>
        <v>-80.02145305999989</v>
      </c>
      <c r="CQ10" s="312">
        <f t="shared" si="1"/>
        <v>-0.07194848268226495</v>
      </c>
    </row>
    <row r="11" spans="3:95" ht="12.75" customHeight="1">
      <c r="C11" s="118"/>
      <c r="D11" s="292" t="s">
        <v>211</v>
      </c>
      <c r="E11" s="271"/>
      <c r="F11" s="271"/>
      <c r="G11" s="271"/>
      <c r="H11" s="271"/>
      <c r="I11" s="271"/>
      <c r="J11" s="271"/>
      <c r="K11" s="272"/>
      <c r="L11" s="271"/>
      <c r="M11" s="271"/>
      <c r="N11" s="271"/>
      <c r="O11" s="271"/>
      <c r="P11" s="273"/>
      <c r="Q11" s="296">
        <v>13.14050249999974</v>
      </c>
      <c r="R11" s="296">
        <v>13.200319999999806</v>
      </c>
      <c r="S11" s="296">
        <v>13.138283799999954</v>
      </c>
      <c r="T11" s="297">
        <v>13.091956299999936</v>
      </c>
      <c r="U11" s="296">
        <v>12.805737499999793</v>
      </c>
      <c r="V11" s="296">
        <v>13.035777500000052</v>
      </c>
      <c r="W11" s="296">
        <v>13.024683750000008</v>
      </c>
      <c r="X11" s="296">
        <v>12.914545000000032</v>
      </c>
      <c r="Y11" s="298">
        <v>12.939217500000098</v>
      </c>
      <c r="Z11" s="296">
        <v>13.032848749999971</v>
      </c>
      <c r="AA11" s="297">
        <v>13.256942499999923</v>
      </c>
      <c r="AB11" s="296">
        <v>13.593482499999936</v>
      </c>
      <c r="AC11" s="296">
        <v>13.737079999999935</v>
      </c>
      <c r="AD11" s="296">
        <v>13.497543749999863</v>
      </c>
      <c r="AE11" s="296">
        <v>13.530469999999923</v>
      </c>
      <c r="AF11" s="296">
        <v>13.389801249999948</v>
      </c>
      <c r="AG11" s="296">
        <v>13.432667500000036</v>
      </c>
      <c r="AH11" s="296">
        <v>13.180795000000103</v>
      </c>
      <c r="AI11" s="296">
        <v>12.949867499999925</v>
      </c>
      <c r="AJ11" s="296">
        <v>12.869726249999985</v>
      </c>
      <c r="AK11" s="296">
        <v>12.95812124999992</v>
      </c>
      <c r="AL11" s="296">
        <v>12.873897499999828</v>
      </c>
      <c r="AM11" s="296">
        <v>12.887920000000122</v>
      </c>
      <c r="AN11" s="299">
        <v>12.659921250000082</v>
      </c>
      <c r="AO11" s="296">
        <v>12.812038749999715</v>
      </c>
      <c r="AP11" s="296">
        <v>12.758522499999913</v>
      </c>
      <c r="AQ11" s="296">
        <v>12.785502499999893</v>
      </c>
      <c r="AR11" s="296">
        <v>12.986432500000205</v>
      </c>
      <c r="AS11" s="296">
        <v>13.255877499999997</v>
      </c>
      <c r="AT11" s="298">
        <v>13.021843749999903</v>
      </c>
      <c r="AU11" s="296">
        <v>13.119912499999828</v>
      </c>
      <c r="AV11" s="298">
        <v>13.191888749999748</v>
      </c>
      <c r="AW11" s="293">
        <v>13.131982500000163</v>
      </c>
      <c r="AX11" s="294">
        <v>13.153992499999617</v>
      </c>
      <c r="AY11" s="295">
        <v>13.36557249999953</v>
      </c>
      <c r="AZ11" s="445">
        <v>13.340545000000247</v>
      </c>
      <c r="BA11" s="446">
        <v>13.238304999999741</v>
      </c>
      <c r="BB11" s="445">
        <v>13.360424999999964</v>
      </c>
      <c r="BC11" s="445">
        <v>13.430004999999483</v>
      </c>
      <c r="BD11" s="445">
        <v>13.54085375</v>
      </c>
      <c r="BE11" s="446">
        <v>13.418911249999999</v>
      </c>
      <c r="BF11" s="447">
        <v>13.4397675</v>
      </c>
      <c r="BG11" s="447">
        <v>13.585672500000001</v>
      </c>
      <c r="BH11" s="447">
        <v>13.58487375</v>
      </c>
      <c r="BI11" s="445">
        <v>13.79459</v>
      </c>
      <c r="BJ11" s="445">
        <v>13.92354375</v>
      </c>
      <c r="BK11" s="447">
        <v>14.10903125</v>
      </c>
      <c r="BL11" s="447">
        <v>14.00901</v>
      </c>
      <c r="BM11" s="445">
        <v>14.125805</v>
      </c>
      <c r="BN11" s="445">
        <v>14.22280875</v>
      </c>
      <c r="BO11" s="445">
        <v>14.608161249999998</v>
      </c>
      <c r="BP11" s="445">
        <v>14.426667499999999</v>
      </c>
      <c r="BQ11" s="445">
        <v>14.40758625</v>
      </c>
      <c r="BR11" s="447">
        <v>14.46562875</v>
      </c>
      <c r="BS11" s="445">
        <v>14.381493749999999</v>
      </c>
      <c r="BT11" s="445">
        <v>13.95052375</v>
      </c>
      <c r="BU11" s="445">
        <v>13.81241097</v>
      </c>
      <c r="BV11" s="445">
        <v>13.342941249999999</v>
      </c>
      <c r="BW11" s="448">
        <v>13.26040375</v>
      </c>
      <c r="BX11" s="448">
        <v>13.73681375</v>
      </c>
      <c r="BY11" s="445">
        <v>13.35447875</v>
      </c>
      <c r="BZ11" s="448">
        <v>13.0702125</v>
      </c>
      <c r="CA11" s="448">
        <v>13.224459999999999</v>
      </c>
      <c r="CB11" s="448">
        <v>13.29785625</v>
      </c>
      <c r="CC11" s="448">
        <v>13.624545</v>
      </c>
      <c r="CD11" s="448">
        <v>13.759001249999999</v>
      </c>
      <c r="CE11" s="448">
        <v>13.7656575</v>
      </c>
      <c r="CF11" s="447">
        <v>13.879790000000002</v>
      </c>
      <c r="CG11" s="448">
        <v>14.000845</v>
      </c>
      <c r="CH11" s="448">
        <v>14.08666625</v>
      </c>
      <c r="CI11" s="536">
        <v>14.292655</v>
      </c>
      <c r="CJ11" s="448">
        <v>14.30481375</v>
      </c>
      <c r="CK11" s="536">
        <v>14.27304125</v>
      </c>
      <c r="CL11" s="519">
        <v>14.116042499999999</v>
      </c>
      <c r="CM11" s="519">
        <v>14.13965</v>
      </c>
      <c r="CN11" s="519">
        <v>14.13796375</v>
      </c>
      <c r="CO11" s="519">
        <v>14.12642625</v>
      </c>
      <c r="CP11" s="311">
        <f t="shared" si="0"/>
        <v>-0.17838749999999948</v>
      </c>
      <c r="CQ11" s="312">
        <f t="shared" si="1"/>
        <v>-0.012470452472685967</v>
      </c>
    </row>
    <row r="12" spans="3:95" ht="12.75">
      <c r="C12" s="33"/>
      <c r="D12" s="491"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f>+'[1]MACRO'!$I$432</f>
        <v>1823.46624865</v>
      </c>
      <c r="AP12" s="135">
        <f>+'[2]MACRO'!$I$432</f>
        <v>1876.1703973299998</v>
      </c>
      <c r="AQ12" s="135">
        <f>+'[3]MACRO'!$I$432</f>
        <v>2014.00430708</v>
      </c>
      <c r="AR12" s="135">
        <f>+'[4]MACRO'!$I$432</f>
        <v>2216.65797665</v>
      </c>
      <c r="AS12" s="135">
        <f>+'[5]MACRO'!$I$432</f>
        <v>2401.2905658199998</v>
      </c>
      <c r="AT12" s="40">
        <f>+'[6]MACRO'!$I$432</f>
        <v>2474.0726910400003</v>
      </c>
      <c r="AU12" s="135">
        <f>+'[7]MACRO'!$I$432</f>
        <v>2671.2980825</v>
      </c>
      <c r="AV12" s="40">
        <f>+'[8]MACRO'!$I$432</f>
        <v>2775.66634716</v>
      </c>
      <c r="AW12" s="135">
        <f>+'[9]MACRO'!$I$433</f>
        <v>2885.21770063</v>
      </c>
      <c r="AX12" s="135">
        <f>+'[10]MACRO'!$I$432</f>
        <v>2970.6742857599997</v>
      </c>
      <c r="AY12" s="40">
        <f>+'[11]MACRO'!$I$432</f>
        <v>3070.6930386</v>
      </c>
      <c r="AZ12" s="313">
        <f>+'[12]MACRO'!$I$432</f>
        <v>3177.6824328700004</v>
      </c>
      <c r="BA12" s="314">
        <f>+'[13]MACRO'!$I$432</f>
        <v>3239.76237549</v>
      </c>
      <c r="BB12" s="313">
        <f>+'[14]MACRO'!$I$432</f>
        <v>3369.4010571100002</v>
      </c>
      <c r="BC12" s="313">
        <f>+'[15]MACRO'!$I$432</f>
        <v>3532.68613298</v>
      </c>
      <c r="BD12" s="313">
        <f>+'[16]MACRO'!$I$432</f>
        <v>3733.7551043500002</v>
      </c>
      <c r="BE12" s="314">
        <f>+'[17]MACRO'!$I$440</f>
        <v>3840.76660071</v>
      </c>
      <c r="BF12" s="315">
        <v>3890.73832026</v>
      </c>
      <c r="BG12" s="315">
        <v>4113.55872947</v>
      </c>
      <c r="BH12" s="315">
        <v>4383.712250299999</v>
      </c>
      <c r="BI12" s="313">
        <v>4742.539605769999</v>
      </c>
      <c r="BJ12" s="313">
        <v>4916.981578480001</v>
      </c>
      <c r="BK12" s="316">
        <v>5078.789115889999</v>
      </c>
      <c r="BL12" s="498">
        <v>5319.239520870001</v>
      </c>
      <c r="BM12" s="499">
        <v>5622.2423497</v>
      </c>
      <c r="BN12" s="499">
        <v>5993.977968699998</v>
      </c>
      <c r="BO12" s="499">
        <v>6231.915933349999</v>
      </c>
      <c r="BP12" s="499">
        <v>6513.2463615</v>
      </c>
      <c r="BQ12" s="499">
        <v>6828.30947018</v>
      </c>
      <c r="BR12" s="498">
        <v>7121.261467260001</v>
      </c>
      <c r="BS12" s="499">
        <v>7438.680693370001</v>
      </c>
      <c r="BT12" s="499">
        <v>7686.8633705699995</v>
      </c>
      <c r="BU12" s="499">
        <v>7810.733189809999</v>
      </c>
      <c r="BV12" s="499">
        <v>7537.378522180001</v>
      </c>
      <c r="BW12" s="490">
        <v>7617.75456942</v>
      </c>
      <c r="BX12" s="490">
        <v>7722.02587648</v>
      </c>
      <c r="BY12" s="499">
        <v>7783.502462409999</v>
      </c>
      <c r="BZ12" s="490">
        <v>7679.111130699999</v>
      </c>
      <c r="CA12" s="490">
        <v>7764.97008639</v>
      </c>
      <c r="CB12" s="490">
        <v>7740.1878811100005</v>
      </c>
      <c r="CC12" s="490">
        <v>7894.576107510001</v>
      </c>
      <c r="CD12" s="490">
        <v>7955.646296289999</v>
      </c>
      <c r="CE12" s="490">
        <v>8008.193183429999</v>
      </c>
      <c r="CF12" s="498">
        <v>8310.00940159</v>
      </c>
      <c r="CG12" s="490">
        <v>8453.45550577</v>
      </c>
      <c r="CH12" s="490">
        <v>8599.159561890001</v>
      </c>
      <c r="CI12" s="537">
        <v>8760.16668166</v>
      </c>
      <c r="CJ12" s="490">
        <v>8810.68404147</v>
      </c>
      <c r="CK12" s="537">
        <v>8730.00712531</v>
      </c>
      <c r="CL12" s="520">
        <v>8800.72866019</v>
      </c>
      <c r="CM12" s="520">
        <v>8747.898385890001</v>
      </c>
      <c r="CN12" s="520">
        <v>8760.193832819998</v>
      </c>
      <c r="CO12" s="520">
        <v>8767.855548329999</v>
      </c>
      <c r="CP12" s="311">
        <f t="shared" si="0"/>
        <v>-42.82849314000123</v>
      </c>
      <c r="CQ12" s="312">
        <f t="shared" si="1"/>
        <v>-0.004860972534983299</v>
      </c>
    </row>
    <row r="13" spans="3:95" ht="12.75">
      <c r="C13" s="33"/>
      <c r="D13" s="491" t="s">
        <v>212</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18">
        <v>802.7464667497543</v>
      </c>
      <c r="BA13" s="319">
        <v>913.8303282672891</v>
      </c>
      <c r="BB13" s="318">
        <v>957.9526055756876</v>
      </c>
      <c r="BC13" s="318">
        <v>967.1773339723924</v>
      </c>
      <c r="BD13" s="318">
        <v>923.4469564514797</v>
      </c>
      <c r="BE13" s="319">
        <v>939.9743278863987</v>
      </c>
      <c r="BF13" s="311">
        <v>921.6211363979043</v>
      </c>
      <c r="BG13" s="311">
        <v>902.0102141190479</v>
      </c>
      <c r="BH13" s="311">
        <v>818.5940379728479</v>
      </c>
      <c r="BI13" s="318">
        <v>730.497950045481</v>
      </c>
      <c r="BJ13" s="318">
        <v>725.5072897039416</v>
      </c>
      <c r="BK13" s="311">
        <v>712.4889642088194</v>
      </c>
      <c r="BL13" s="311">
        <v>670.0608415896749</v>
      </c>
      <c r="BM13" s="318">
        <v>704.5883689925321</v>
      </c>
      <c r="BN13" s="318">
        <v>732.3294403607052</v>
      </c>
      <c r="BO13" s="318">
        <v>717.7080076926923</v>
      </c>
      <c r="BP13" s="318">
        <v>696.071602051078</v>
      </c>
      <c r="BQ13" s="318">
        <v>680.4871063577148</v>
      </c>
      <c r="BR13" s="311">
        <v>601.8028159684515</v>
      </c>
      <c r="BS13" s="318">
        <v>647.6847467444506</v>
      </c>
      <c r="BT13" s="318">
        <v>567.0546236138397</v>
      </c>
      <c r="BU13" s="318">
        <v>582.5048357173685</v>
      </c>
      <c r="BV13" s="318">
        <v>661.077660459942</v>
      </c>
      <c r="BW13" s="346">
        <v>712.1161844398557</v>
      </c>
      <c r="BX13" s="346">
        <v>816.1884558783818</v>
      </c>
      <c r="BY13" s="346">
        <v>756.6511686086544</v>
      </c>
      <c r="BZ13" s="346">
        <v>901.2155884020548</v>
      </c>
      <c r="CA13" s="346">
        <v>887.5477932141064</v>
      </c>
      <c r="CB13" s="346">
        <v>957.7282729007367</v>
      </c>
      <c r="CC13" s="346">
        <v>995.7320673870571</v>
      </c>
      <c r="CD13" s="346">
        <v>1038.0753725506154</v>
      </c>
      <c r="CE13" s="91">
        <v>1075.6728917102048</v>
      </c>
      <c r="CF13" s="311">
        <v>1143.1456296212023</v>
      </c>
      <c r="CG13" s="346">
        <v>1311.5730412521802</v>
      </c>
      <c r="CH13" s="346">
        <v>1252.4226330907338</v>
      </c>
      <c r="CI13" s="323">
        <v>1272.7885783045067</v>
      </c>
      <c r="CJ13" s="346">
        <v>1267.8019942428136</v>
      </c>
      <c r="CK13" s="323">
        <v>1267.3813563590263</v>
      </c>
      <c r="CL13" s="540">
        <v>1266.518490006085</v>
      </c>
      <c r="CM13" s="540">
        <v>1271.1952993977636</v>
      </c>
      <c r="CN13" s="540">
        <v>1282.144756119428</v>
      </c>
      <c r="CO13" s="540">
        <v>1290.1571643332013</v>
      </c>
      <c r="CP13" s="323">
        <f t="shared" si="0"/>
        <v>22.355170090387674</v>
      </c>
      <c r="CQ13" s="324">
        <f t="shared" si="1"/>
        <v>0.01763301382384963</v>
      </c>
    </row>
    <row r="14" spans="3:95" ht="12.75" customHeight="1">
      <c r="C14" s="33"/>
      <c r="D14" s="491" t="s">
        <v>213</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18">
        <v>98.744184258512</v>
      </c>
      <c r="BA14" s="319">
        <v>105.020952973451</v>
      </c>
      <c r="BB14" s="318">
        <v>107.375378656527</v>
      </c>
      <c r="BC14" s="318">
        <v>106.822758910013</v>
      </c>
      <c r="BD14" s="318">
        <v>108.5546706109</v>
      </c>
      <c r="BE14" s="319">
        <v>106.18999949047</v>
      </c>
      <c r="BF14" s="311">
        <v>108.253193345223</v>
      </c>
      <c r="BG14" s="311">
        <v>113.35074028957531</v>
      </c>
      <c r="BH14" s="311">
        <v>106.351059339818</v>
      </c>
      <c r="BI14" s="318">
        <v>105.77743761348896</v>
      </c>
      <c r="BJ14" s="318">
        <v>99.45495957235983</v>
      </c>
      <c r="BK14" s="311">
        <v>99.93506315203146</v>
      </c>
      <c r="BL14" s="311">
        <v>96.73605925363276</v>
      </c>
      <c r="BM14" s="318">
        <v>93.62514172377156</v>
      </c>
      <c r="BN14" s="318">
        <v>89.35079990654206</v>
      </c>
      <c r="BO14" s="318">
        <v>89.9113253581081</v>
      </c>
      <c r="BP14" s="318">
        <v>94.26414122191778</v>
      </c>
      <c r="BQ14" s="318">
        <v>86.04278747850208</v>
      </c>
      <c r="BR14" s="311">
        <v>82.11999263061797</v>
      </c>
      <c r="BS14" s="318">
        <v>84.41406774857953</v>
      </c>
      <c r="BT14" s="318">
        <v>85.10503740370899</v>
      </c>
      <c r="BU14" s="318">
        <v>88.27128269957082</v>
      </c>
      <c r="BV14" s="318">
        <v>91.07556121377331</v>
      </c>
      <c r="BW14" s="346">
        <v>94.50643746341466</v>
      </c>
      <c r="BX14" s="346">
        <v>101.39918513916788</v>
      </c>
      <c r="BY14" s="346">
        <v>105.0646154892396</v>
      </c>
      <c r="BZ14" s="346">
        <v>138.693705456241</v>
      </c>
      <c r="CA14" s="346">
        <v>136.7060253041607</v>
      </c>
      <c r="CB14" s="346">
        <v>144.16686294404593</v>
      </c>
      <c r="CC14" s="346">
        <v>152.94017709038735</v>
      </c>
      <c r="CD14" s="346">
        <v>165.72606827116218</v>
      </c>
      <c r="CE14" s="517">
        <v>169.76886779626972</v>
      </c>
      <c r="CF14" s="311">
        <v>175.6930461190818</v>
      </c>
      <c r="CG14" s="346">
        <v>176.4557945968436</v>
      </c>
      <c r="CH14" s="346">
        <v>175.8301340057389</v>
      </c>
      <c r="CI14" s="323">
        <v>173.4343401678623</v>
      </c>
      <c r="CJ14" s="346">
        <v>174.85821816355812</v>
      </c>
      <c r="CK14" s="323">
        <v>174.2060821492109</v>
      </c>
      <c r="CL14" s="540">
        <v>173.98172897560977</v>
      </c>
      <c r="CM14" s="540">
        <v>173.56375836872311</v>
      </c>
      <c r="CN14" s="540">
        <v>175.7176886384505</v>
      </c>
      <c r="CO14" s="540">
        <v>175.768735784792</v>
      </c>
      <c r="CP14" s="323">
        <f t="shared" si="0"/>
        <v>0.910517621233879</v>
      </c>
      <c r="CQ14" s="324">
        <f t="shared" si="1"/>
        <v>0.005207176595967589</v>
      </c>
    </row>
    <row r="15" spans="3:95" ht="12.75">
      <c r="C15" s="33"/>
      <c r="D15" s="491" t="s">
        <v>214</v>
      </c>
      <c r="E15" s="88">
        <f aca="true" t="shared" si="2" ref="E15:P15">SUM(E12:E14)</f>
        <v>1426.681</v>
      </c>
      <c r="F15" s="88">
        <f t="shared" si="2"/>
        <v>1447.718</v>
      </c>
      <c r="G15" s="91">
        <f t="shared" si="2"/>
        <v>1283.412</v>
      </c>
      <c r="H15" s="91">
        <f t="shared" si="2"/>
        <v>1273.48</v>
      </c>
      <c r="I15" s="91">
        <f t="shared" si="2"/>
        <v>1328.784</v>
      </c>
      <c r="J15" s="91">
        <f t="shared" si="2"/>
        <v>1319.0029999999997</v>
      </c>
      <c r="K15" s="91">
        <f t="shared" si="2"/>
        <v>1420.906</v>
      </c>
      <c r="L15" s="91">
        <f t="shared" si="2"/>
        <v>1466.402</v>
      </c>
      <c r="M15" s="91">
        <f t="shared" si="2"/>
        <v>1477.522</v>
      </c>
      <c r="N15" s="91">
        <f t="shared" si="2"/>
        <v>1548.0409999999997</v>
      </c>
      <c r="O15" s="91">
        <f t="shared" si="2"/>
        <v>1360.903</v>
      </c>
      <c r="P15" s="20">
        <f t="shared" si="2"/>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f aca="true" t="shared" si="3" ref="AO15:AW15">+AO12+AO13+AO14</f>
        <v>2638.707684112162</v>
      </c>
      <c r="AP15" s="91">
        <f t="shared" si="3"/>
        <v>2723.6550226279546</v>
      </c>
      <c r="AQ15" s="91">
        <f t="shared" si="3"/>
        <v>2879.8225624996126</v>
      </c>
      <c r="AR15" s="91">
        <f t="shared" si="3"/>
        <v>3017.885135911336</v>
      </c>
      <c r="AS15" s="91">
        <f t="shared" si="3"/>
        <v>3121.5051829956105</v>
      </c>
      <c r="AT15" s="11">
        <f t="shared" si="3"/>
        <v>3159.611476249531</v>
      </c>
      <c r="AU15" s="91">
        <f t="shared" si="3"/>
        <v>3347.9221505837436</v>
      </c>
      <c r="AV15" s="11">
        <f t="shared" si="3"/>
        <v>3507.1542447223837</v>
      </c>
      <c r="AW15" s="91">
        <f t="shared" si="3"/>
        <v>3652.262571591126</v>
      </c>
      <c r="AX15" s="91">
        <f aca="true" t="shared" si="4" ref="AX15:BM15">+AX12+AX13+AX14</f>
        <v>3774.110976851943</v>
      </c>
      <c r="AY15" s="11">
        <f t="shared" si="4"/>
        <v>3971.7810386</v>
      </c>
      <c r="AZ15" s="318">
        <f t="shared" si="4"/>
        <v>4079.173083878267</v>
      </c>
      <c r="BA15" s="319">
        <f t="shared" si="4"/>
        <v>4258.61365673074</v>
      </c>
      <c r="BB15" s="318">
        <f t="shared" si="4"/>
        <v>4434.729041342214</v>
      </c>
      <c r="BC15" s="318">
        <f t="shared" si="4"/>
        <v>4606.686225862406</v>
      </c>
      <c r="BD15" s="318">
        <f t="shared" si="4"/>
        <v>4765.75673141238</v>
      </c>
      <c r="BE15" s="319">
        <f t="shared" si="4"/>
        <v>4886.930928086868</v>
      </c>
      <c r="BF15" s="311">
        <f t="shared" si="4"/>
        <v>4920.612650003127</v>
      </c>
      <c r="BG15" s="311">
        <f t="shared" si="4"/>
        <v>5128.919683878624</v>
      </c>
      <c r="BH15" s="311">
        <f t="shared" si="4"/>
        <v>5308.657347612665</v>
      </c>
      <c r="BI15" s="318">
        <f t="shared" si="4"/>
        <v>5578.8149934289695</v>
      </c>
      <c r="BJ15" s="318">
        <f t="shared" si="4"/>
        <v>5741.943827756303</v>
      </c>
      <c r="BK15" s="311">
        <f t="shared" si="4"/>
        <v>5891.2131432508495</v>
      </c>
      <c r="BL15" s="495">
        <f t="shared" si="4"/>
        <v>6086.036421713308</v>
      </c>
      <c r="BM15" s="496">
        <f t="shared" si="4"/>
        <v>6420.455860416304</v>
      </c>
      <c r="BN15" s="496">
        <f aca="true" t="shared" si="5" ref="BN15:BV15">+BN12+BN13+BN14</f>
        <v>6815.658208967246</v>
      </c>
      <c r="BO15" s="496">
        <f t="shared" si="5"/>
        <v>7039.5352664008</v>
      </c>
      <c r="BP15" s="496">
        <f t="shared" si="5"/>
        <v>7303.582104772996</v>
      </c>
      <c r="BQ15" s="496">
        <f t="shared" si="5"/>
        <v>7594.839364016217</v>
      </c>
      <c r="BR15" s="497">
        <f t="shared" si="5"/>
        <v>7805.184275859071</v>
      </c>
      <c r="BS15" s="496">
        <f t="shared" si="5"/>
        <v>8170.779507863031</v>
      </c>
      <c r="BT15" s="496">
        <f t="shared" si="5"/>
        <v>8339.023031587549</v>
      </c>
      <c r="BU15" s="496">
        <f t="shared" si="5"/>
        <v>8481.509308226938</v>
      </c>
      <c r="BV15" s="496">
        <f t="shared" si="5"/>
        <v>8289.531743853715</v>
      </c>
      <c r="BW15" s="496">
        <f aca="true" t="shared" si="6" ref="BW15:CC15">+BW12+BW13+BW14</f>
        <v>8424.37719132327</v>
      </c>
      <c r="BX15" s="496">
        <f t="shared" si="6"/>
        <v>8639.61351749755</v>
      </c>
      <c r="BY15" s="496">
        <f t="shared" si="6"/>
        <v>8645.218246507893</v>
      </c>
      <c r="BZ15" s="496">
        <f t="shared" si="6"/>
        <v>8719.020424558294</v>
      </c>
      <c r="CA15" s="496">
        <f t="shared" si="6"/>
        <v>8789.223904908265</v>
      </c>
      <c r="CB15" s="496">
        <f t="shared" si="6"/>
        <v>8842.083016954784</v>
      </c>
      <c r="CC15" s="496">
        <f t="shared" si="6"/>
        <v>9043.248351987446</v>
      </c>
      <c r="CD15" s="496">
        <f aca="true" t="shared" si="7" ref="CD15:CM15">+CD12+CD13+CD14</f>
        <v>9159.447737111775</v>
      </c>
      <c r="CE15" s="496">
        <f>+CE12+CE13+CE14</f>
        <v>9253.634942936475</v>
      </c>
      <c r="CF15" s="495">
        <f t="shared" si="7"/>
        <v>9628.848077330284</v>
      </c>
      <c r="CG15" s="496">
        <f t="shared" si="7"/>
        <v>9941.484341619023</v>
      </c>
      <c r="CH15" s="496">
        <f>+CH12+CH13+CH14</f>
        <v>10027.412328986473</v>
      </c>
      <c r="CI15" s="497">
        <f>+CI12+CI13+CI14</f>
        <v>10206.389600132368</v>
      </c>
      <c r="CJ15" s="346">
        <f>+CJ12+CJ13+CJ14</f>
        <v>10253.34425387637</v>
      </c>
      <c r="CK15" s="497">
        <f t="shared" si="7"/>
        <v>10171.594563818237</v>
      </c>
      <c r="CL15" s="523">
        <f t="shared" si="7"/>
        <v>10241.228879171695</v>
      </c>
      <c r="CM15" s="523">
        <f t="shared" si="7"/>
        <v>10192.657443656488</v>
      </c>
      <c r="CN15" s="523">
        <f>+CN12+CN13+CN14</f>
        <v>10218.056277577876</v>
      </c>
      <c r="CO15" s="540">
        <f>+CO12+CO13+CO14</f>
        <v>10233.781448447991</v>
      </c>
      <c r="CP15" s="323">
        <f t="shared" si="0"/>
        <v>-19.56280542837885</v>
      </c>
      <c r="CQ15" s="324">
        <f t="shared" si="1"/>
        <v>-0.0019079438809423976</v>
      </c>
    </row>
    <row r="16" spans="3:95" ht="12.75" customHeight="1" thickBot="1">
      <c r="C16" s="33"/>
      <c r="D16" s="492" t="s">
        <v>135</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3">
        <v>45</v>
      </c>
      <c r="U16" s="96">
        <v>0</v>
      </c>
      <c r="V16" s="96">
        <v>0</v>
      </c>
      <c r="W16" s="96">
        <v>11.9</v>
      </c>
      <c r="X16" s="96">
        <v>0</v>
      </c>
      <c r="Y16" s="185">
        <v>0</v>
      </c>
      <c r="Z16" s="96">
        <v>0.7</v>
      </c>
      <c r="AA16" s="183">
        <v>10.7</v>
      </c>
      <c r="AB16" s="96">
        <v>24.3</v>
      </c>
      <c r="AC16" s="96">
        <v>43.1</v>
      </c>
      <c r="AD16" s="96">
        <v>58.3</v>
      </c>
      <c r="AE16" s="96">
        <v>1.5</v>
      </c>
      <c r="AF16" s="96">
        <v>11</v>
      </c>
      <c r="AG16" s="96">
        <v>0</v>
      </c>
      <c r="AH16" s="96">
        <v>2.5</v>
      </c>
      <c r="AI16" s="96">
        <v>1</v>
      </c>
      <c r="AJ16" s="96">
        <v>0</v>
      </c>
      <c r="AK16" s="96">
        <v>0</v>
      </c>
      <c r="AL16" s="96">
        <v>0</v>
      </c>
      <c r="AM16" s="96">
        <v>0</v>
      </c>
      <c r="AN16" s="184">
        <v>0</v>
      </c>
      <c r="AO16" s="96">
        <v>0</v>
      </c>
      <c r="AP16" s="96">
        <v>0</v>
      </c>
      <c r="AQ16" s="96">
        <v>0</v>
      </c>
      <c r="AR16" s="96">
        <v>0</v>
      </c>
      <c r="AS16" s="96">
        <v>0</v>
      </c>
      <c r="AT16" s="11">
        <v>0</v>
      </c>
      <c r="AU16" s="96">
        <v>0</v>
      </c>
      <c r="AV16" s="11">
        <v>0</v>
      </c>
      <c r="AW16" s="91">
        <v>0</v>
      </c>
      <c r="AX16" s="96">
        <v>0</v>
      </c>
      <c r="AY16" s="185">
        <v>0</v>
      </c>
      <c r="AZ16" s="325">
        <v>0</v>
      </c>
      <c r="BA16" s="326">
        <v>0</v>
      </c>
      <c r="BB16" s="325">
        <v>0</v>
      </c>
      <c r="BC16" s="325">
        <v>0</v>
      </c>
      <c r="BD16" s="325">
        <v>0</v>
      </c>
      <c r="BE16" s="326">
        <v>0</v>
      </c>
      <c r="BF16" s="327">
        <v>0</v>
      </c>
      <c r="BG16" s="327">
        <v>0</v>
      </c>
      <c r="BH16" s="327">
        <v>0</v>
      </c>
      <c r="BI16" s="325">
        <v>0</v>
      </c>
      <c r="BJ16" s="325">
        <v>0</v>
      </c>
      <c r="BK16" s="327">
        <v>0</v>
      </c>
      <c r="BL16" s="327">
        <v>3</v>
      </c>
      <c r="BM16" s="443">
        <v>0</v>
      </c>
      <c r="BN16" s="443">
        <v>0</v>
      </c>
      <c r="BO16" s="443">
        <v>0</v>
      </c>
      <c r="BP16" s="443">
        <v>0</v>
      </c>
      <c r="BQ16" s="443">
        <v>0</v>
      </c>
      <c r="BR16" s="478">
        <v>0</v>
      </c>
      <c r="BS16" s="443">
        <v>0</v>
      </c>
      <c r="BT16" s="443">
        <v>0</v>
      </c>
      <c r="BU16" s="443">
        <v>70</v>
      </c>
      <c r="BV16" s="443">
        <v>273.3</v>
      </c>
      <c r="BW16" s="443">
        <v>200.7</v>
      </c>
      <c r="BX16" s="443">
        <v>232</v>
      </c>
      <c r="BY16" s="443">
        <v>236.7</v>
      </c>
      <c r="BZ16" s="443">
        <v>139.2</v>
      </c>
      <c r="CA16" s="443">
        <v>91.1</v>
      </c>
      <c r="CB16" s="443">
        <v>45.4</v>
      </c>
      <c r="CC16" s="443">
        <v>0.4</v>
      </c>
      <c r="CD16" s="443">
        <v>29.8</v>
      </c>
      <c r="CE16" s="443">
        <v>17</v>
      </c>
      <c r="CF16" s="327">
        <v>19.2</v>
      </c>
      <c r="CG16" s="443">
        <v>59</v>
      </c>
      <c r="CH16" s="443">
        <v>66.5</v>
      </c>
      <c r="CI16" s="478">
        <v>106.7</v>
      </c>
      <c r="CJ16" s="443">
        <v>12</v>
      </c>
      <c r="CK16" s="478">
        <v>5.1</v>
      </c>
      <c r="CL16" s="521">
        <v>3</v>
      </c>
      <c r="CM16" s="521">
        <v>1.5</v>
      </c>
      <c r="CN16" s="521">
        <v>6</v>
      </c>
      <c r="CO16" s="521">
        <v>20.5</v>
      </c>
      <c r="CP16" s="323">
        <f>+(CK16+CL16+CM16+CN16+CO16)-CJ16</f>
        <v>24.1</v>
      </c>
      <c r="CQ16" s="480">
        <f>+(CK16+CL16+CM16+CN16+CO16)/CJ16-1</f>
        <v>2.0083333333333333</v>
      </c>
    </row>
    <row r="17" spans="3:95" ht="12.75" customHeight="1">
      <c r="C17" s="33"/>
      <c r="D17" s="491" t="s">
        <v>124</v>
      </c>
      <c r="E17" s="96"/>
      <c r="F17" s="96"/>
      <c r="G17" s="96"/>
      <c r="H17" s="96"/>
      <c r="I17" s="96"/>
      <c r="J17" s="183"/>
      <c r="K17" s="91"/>
      <c r="L17" s="96"/>
      <c r="M17" s="96"/>
      <c r="N17" s="96"/>
      <c r="O17" s="96"/>
      <c r="P17" s="184"/>
      <c r="Q17" s="96">
        <v>0</v>
      </c>
      <c r="R17" s="96"/>
      <c r="S17" s="96"/>
      <c r="T17" s="183"/>
      <c r="U17" s="96"/>
      <c r="V17" s="96"/>
      <c r="W17" s="96">
        <v>0.9</v>
      </c>
      <c r="X17" s="96"/>
      <c r="Y17" s="185"/>
      <c r="Z17" s="96">
        <v>2.25</v>
      </c>
      <c r="AA17" s="183"/>
      <c r="AB17" s="96"/>
      <c r="AC17" s="96">
        <v>0</v>
      </c>
      <c r="AD17" s="96"/>
      <c r="AE17" s="96"/>
      <c r="AF17" s="96">
        <v>1.6</v>
      </c>
      <c r="AG17" s="96"/>
      <c r="AH17" s="96"/>
      <c r="AI17" s="96">
        <v>5.7</v>
      </c>
      <c r="AJ17" s="96">
        <v>157.98</v>
      </c>
      <c r="AK17" s="96">
        <v>109.855</v>
      </c>
      <c r="AL17" s="96">
        <v>79.41416994</v>
      </c>
      <c r="AM17" s="96">
        <v>112.655</v>
      </c>
      <c r="AN17" s="184">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5">
        <v>55.01605031</v>
      </c>
      <c r="AZ17" s="325">
        <v>82.517573</v>
      </c>
      <c r="BA17" s="326">
        <v>48.24</v>
      </c>
      <c r="BB17" s="325">
        <v>113.78699999999998</v>
      </c>
      <c r="BC17" s="325">
        <v>143.25510443</v>
      </c>
      <c r="BD17" s="325">
        <v>194.04600000000002</v>
      </c>
      <c r="BE17" s="326">
        <v>108.891001</v>
      </c>
      <c r="BF17" s="327">
        <v>47.583999999999996</v>
      </c>
      <c r="BG17" s="327">
        <v>133.41101315</v>
      </c>
      <c r="BH17" s="327">
        <v>252.67733507000003</v>
      </c>
      <c r="BI17" s="325">
        <v>155.66324820999998</v>
      </c>
      <c r="BJ17" s="325">
        <v>70.369</v>
      </c>
      <c r="BK17" s="327">
        <v>61.39</v>
      </c>
      <c r="BL17" s="327">
        <v>26.045</v>
      </c>
      <c r="BM17" s="443">
        <v>61.78</v>
      </c>
      <c r="BN17" s="443">
        <v>233.18</v>
      </c>
      <c r="BO17" s="443">
        <v>138.2</v>
      </c>
      <c r="BP17" s="443">
        <v>224.7461</v>
      </c>
      <c r="BQ17" s="443">
        <v>185.521</v>
      </c>
      <c r="BR17" s="478">
        <v>145.682388</v>
      </c>
      <c r="BS17" s="443">
        <v>288.32413099999997</v>
      </c>
      <c r="BT17" s="443">
        <v>41.168</v>
      </c>
      <c r="BU17" s="443">
        <v>2.569835</v>
      </c>
      <c r="BV17" s="443">
        <v>0.05</v>
      </c>
      <c r="BW17" s="443">
        <v>0.032594</v>
      </c>
      <c r="BX17" s="443">
        <v>0</v>
      </c>
      <c r="BY17" s="443">
        <v>0.15</v>
      </c>
      <c r="BZ17" s="443">
        <v>0</v>
      </c>
      <c r="CA17" s="443">
        <v>14.060258</v>
      </c>
      <c r="CB17" s="443">
        <v>0.21</v>
      </c>
      <c r="CC17" s="443">
        <v>1.65</v>
      </c>
      <c r="CD17" s="443">
        <v>0</v>
      </c>
      <c r="CE17" s="443">
        <v>0</v>
      </c>
      <c r="CF17" s="327">
        <v>0</v>
      </c>
      <c r="CG17" s="443">
        <v>0</v>
      </c>
      <c r="CH17" s="443">
        <v>0</v>
      </c>
      <c r="CI17" s="478">
        <v>0</v>
      </c>
      <c r="CJ17" s="443">
        <v>0</v>
      </c>
      <c r="CK17" s="478">
        <v>0</v>
      </c>
      <c r="CL17" s="521">
        <v>0</v>
      </c>
      <c r="CM17" s="521">
        <v>0</v>
      </c>
      <c r="CN17" s="521">
        <v>0</v>
      </c>
      <c r="CO17" s="521">
        <v>0</v>
      </c>
      <c r="CP17" s="323"/>
      <c r="CQ17" s="480"/>
    </row>
    <row r="18" spans="3:95" ht="12.75" customHeight="1">
      <c r="C18" s="33"/>
      <c r="D18" s="491" t="s">
        <v>114</v>
      </c>
      <c r="E18" s="96"/>
      <c r="F18" s="96"/>
      <c r="G18" s="96"/>
      <c r="H18" s="96"/>
      <c r="I18" s="96"/>
      <c r="J18" s="183"/>
      <c r="K18" s="91"/>
      <c r="L18" s="96"/>
      <c r="M18" s="96"/>
      <c r="N18" s="96"/>
      <c r="O18" s="96"/>
      <c r="P18" s="184"/>
      <c r="Q18" s="96">
        <v>39.5</v>
      </c>
      <c r="R18" s="96"/>
      <c r="S18" s="96"/>
      <c r="T18" s="183"/>
      <c r="U18" s="96"/>
      <c r="V18" s="96"/>
      <c r="W18" s="96">
        <v>69.6</v>
      </c>
      <c r="X18" s="96"/>
      <c r="Y18" s="185"/>
      <c r="Z18" s="96">
        <v>17.798</v>
      </c>
      <c r="AA18" s="183"/>
      <c r="AB18" s="96"/>
      <c r="AC18" s="96">
        <v>110.4</v>
      </c>
      <c r="AD18" s="96"/>
      <c r="AE18" s="96"/>
      <c r="AF18" s="96">
        <v>0</v>
      </c>
      <c r="AG18" s="96"/>
      <c r="AH18" s="96"/>
      <c r="AI18" s="96">
        <v>52.5</v>
      </c>
      <c r="AJ18" s="96">
        <v>103.3</v>
      </c>
      <c r="AK18" s="96">
        <v>57.8</v>
      </c>
      <c r="AL18" s="96">
        <v>39.2</v>
      </c>
      <c r="AM18" s="96">
        <v>149.7</v>
      </c>
      <c r="AN18" s="184">
        <v>186.4</v>
      </c>
      <c r="AO18" s="96">
        <v>63.5</v>
      </c>
      <c r="AP18" s="96">
        <v>67.36</v>
      </c>
      <c r="AQ18" s="96">
        <v>66.9</v>
      </c>
      <c r="AR18" s="96">
        <v>191.4</v>
      </c>
      <c r="AS18" s="96">
        <v>240.95</v>
      </c>
      <c r="AT18" s="11">
        <v>179.1</v>
      </c>
      <c r="AU18" s="96">
        <v>175.1</v>
      </c>
      <c r="AV18" s="11">
        <v>139</v>
      </c>
      <c r="AW18" s="91">
        <v>161.7</v>
      </c>
      <c r="AX18" s="96">
        <v>139.65</v>
      </c>
      <c r="AY18" s="185">
        <v>114.55</v>
      </c>
      <c r="AZ18" s="325">
        <v>251</v>
      </c>
      <c r="BA18" s="326">
        <v>115.2</v>
      </c>
      <c r="BB18" s="325">
        <v>136.9</v>
      </c>
      <c r="BC18" s="325">
        <v>143.58</v>
      </c>
      <c r="BD18" s="325">
        <v>231.6</v>
      </c>
      <c r="BE18" s="326">
        <v>186.4</v>
      </c>
      <c r="BF18" s="327">
        <v>129.85</v>
      </c>
      <c r="BG18" s="327">
        <v>162.8</v>
      </c>
      <c r="BH18" s="327">
        <v>182.1</v>
      </c>
      <c r="BI18" s="325">
        <v>170</v>
      </c>
      <c r="BJ18" s="325">
        <v>29.2</v>
      </c>
      <c r="BK18" s="327">
        <v>28</v>
      </c>
      <c r="BL18" s="327">
        <v>46.50258135000001</v>
      </c>
      <c r="BM18" s="443">
        <v>34</v>
      </c>
      <c r="BN18" s="443">
        <v>51.733965</v>
      </c>
      <c r="BO18" s="443">
        <v>100.710904</v>
      </c>
      <c r="BP18" s="443">
        <v>113.348293</v>
      </c>
      <c r="BQ18" s="443">
        <v>51.029212</v>
      </c>
      <c r="BR18" s="478">
        <v>29.826245</v>
      </c>
      <c r="BS18" s="443">
        <v>203.585684</v>
      </c>
      <c r="BT18" s="443">
        <v>48.994842</v>
      </c>
      <c r="BU18" s="443">
        <v>28.455067</v>
      </c>
      <c r="BV18" s="443">
        <v>13.000558</v>
      </c>
      <c r="BW18" s="443">
        <v>7</v>
      </c>
      <c r="BX18" s="443">
        <v>6.222898</v>
      </c>
      <c r="BY18" s="443">
        <v>0.15</v>
      </c>
      <c r="BZ18" s="443">
        <v>0</v>
      </c>
      <c r="CA18" s="443">
        <v>0</v>
      </c>
      <c r="CB18" s="443">
        <v>1.300738</v>
      </c>
      <c r="CC18" s="443">
        <v>0</v>
      </c>
      <c r="CD18" s="443">
        <v>0</v>
      </c>
      <c r="CE18" s="443">
        <v>0</v>
      </c>
      <c r="CF18" s="327">
        <v>0</v>
      </c>
      <c r="CG18" s="443">
        <v>0</v>
      </c>
      <c r="CH18" s="443">
        <v>0</v>
      </c>
      <c r="CI18" s="478">
        <v>0</v>
      </c>
      <c r="CJ18" s="443">
        <v>0</v>
      </c>
      <c r="CK18" s="478">
        <v>0</v>
      </c>
      <c r="CL18" s="521">
        <v>0</v>
      </c>
      <c r="CM18" s="521">
        <v>0</v>
      </c>
      <c r="CN18" s="521">
        <v>0</v>
      </c>
      <c r="CO18" s="521">
        <v>0</v>
      </c>
      <c r="CP18" s="323"/>
      <c r="CQ18" s="480"/>
    </row>
    <row r="19" spans="3:95" ht="13.5" customHeight="1" thickBot="1">
      <c r="C19" s="33"/>
      <c r="D19" s="491" t="s">
        <v>115</v>
      </c>
      <c r="E19" s="96"/>
      <c r="F19" s="96"/>
      <c r="G19" s="96"/>
      <c r="H19" s="96"/>
      <c r="I19" s="96"/>
      <c r="J19" s="183"/>
      <c r="K19" s="91"/>
      <c r="L19" s="96"/>
      <c r="M19" s="96"/>
      <c r="N19" s="96"/>
      <c r="O19" s="96"/>
      <c r="P19" s="184"/>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28">
        <v>0</v>
      </c>
      <c r="BA19" s="329">
        <v>0.1</v>
      </c>
      <c r="BB19" s="328">
        <v>0</v>
      </c>
      <c r="BC19" s="328">
        <v>0</v>
      </c>
      <c r="BD19" s="328">
        <v>0</v>
      </c>
      <c r="BE19" s="329">
        <v>0</v>
      </c>
      <c r="BF19" s="330">
        <v>0</v>
      </c>
      <c r="BG19" s="330">
        <v>0</v>
      </c>
      <c r="BH19" s="330">
        <v>0</v>
      </c>
      <c r="BI19" s="328">
        <v>0</v>
      </c>
      <c r="BJ19" s="328">
        <v>1</v>
      </c>
      <c r="BK19" s="330">
        <v>0</v>
      </c>
      <c r="BL19" s="330">
        <v>0</v>
      </c>
      <c r="BM19" s="444">
        <v>3</v>
      </c>
      <c r="BN19" s="444">
        <v>0</v>
      </c>
      <c r="BO19" s="444">
        <v>0</v>
      </c>
      <c r="BP19" s="444">
        <v>0</v>
      </c>
      <c r="BQ19" s="444">
        <v>0</v>
      </c>
      <c r="BR19" s="479">
        <v>0</v>
      </c>
      <c r="BS19" s="444">
        <v>1</v>
      </c>
      <c r="BT19" s="444">
        <v>5.1</v>
      </c>
      <c r="BU19" s="444">
        <v>119.2</v>
      </c>
      <c r="BV19" s="444">
        <v>195.3</v>
      </c>
      <c r="BW19" s="444">
        <v>61.1</v>
      </c>
      <c r="BX19" s="444">
        <v>81</v>
      </c>
      <c r="BY19" s="444">
        <v>46.9</v>
      </c>
      <c r="BZ19" s="444">
        <v>37.5</v>
      </c>
      <c r="CA19" s="444">
        <v>14.5</v>
      </c>
      <c r="CB19" s="444">
        <v>7.435</v>
      </c>
      <c r="CC19" s="444">
        <v>0</v>
      </c>
      <c r="CD19" s="444">
        <v>0</v>
      </c>
      <c r="CE19" s="444">
        <v>12</v>
      </c>
      <c r="CF19" s="330">
        <v>0</v>
      </c>
      <c r="CG19" s="444">
        <v>0</v>
      </c>
      <c r="CH19" s="444">
        <v>0</v>
      </c>
      <c r="CI19" s="479">
        <v>26</v>
      </c>
      <c r="CJ19" s="444">
        <v>3</v>
      </c>
      <c r="CK19" s="479">
        <v>3.5</v>
      </c>
      <c r="CL19" s="522">
        <v>3</v>
      </c>
      <c r="CM19" s="522">
        <v>0</v>
      </c>
      <c r="CN19" s="522">
        <v>0</v>
      </c>
      <c r="CO19" s="522">
        <v>0</v>
      </c>
      <c r="CP19" s="323">
        <f>+(CK19+CL19+CM19+CN19+CO19)-CJ19</f>
        <v>3.5</v>
      </c>
      <c r="CQ19" s="480">
        <f>+(CK19+CL19+CM19+CN19+CO19)/CJ19-1</f>
        <v>1.1666666666666665</v>
      </c>
    </row>
    <row r="20" spans="1:95" ht="13.5">
      <c r="A20" s="3"/>
      <c r="B20" s="3"/>
      <c r="C20" s="117" t="s">
        <v>146</v>
      </c>
      <c r="D20" s="231"/>
      <c r="E20" s="97"/>
      <c r="F20" s="97"/>
      <c r="G20" s="106"/>
      <c r="H20" s="106"/>
      <c r="I20" s="106"/>
      <c r="J20" s="125"/>
      <c r="K20" s="129"/>
      <c r="L20" s="129"/>
      <c r="M20" s="129"/>
      <c r="N20" s="129"/>
      <c r="O20" s="129"/>
      <c r="P20" s="147"/>
      <c r="Q20" s="129"/>
      <c r="R20" s="155"/>
      <c r="S20" s="155"/>
      <c r="T20" s="160"/>
      <c r="U20" s="155"/>
      <c r="V20" s="155"/>
      <c r="W20" s="178"/>
      <c r="X20" s="178"/>
      <c r="Y20" s="168"/>
      <c r="Z20" s="178"/>
      <c r="AA20" s="172"/>
      <c r="AB20" s="178"/>
      <c r="AC20" s="178"/>
      <c r="AD20" s="178"/>
      <c r="AE20" s="178"/>
      <c r="AF20" s="178"/>
      <c r="AG20" s="178"/>
      <c r="AH20" s="178"/>
      <c r="AI20" s="178"/>
      <c r="AJ20" s="178"/>
      <c r="AK20" s="178"/>
      <c r="AL20" s="178"/>
      <c r="AM20" s="178"/>
      <c r="AN20" s="257"/>
      <c r="AO20" s="178"/>
      <c r="AP20" s="178"/>
      <c r="AQ20" s="178"/>
      <c r="AR20" s="178"/>
      <c r="AS20" s="178"/>
      <c r="AT20" s="281"/>
      <c r="AU20" s="178"/>
      <c r="AV20" s="281"/>
      <c r="AW20" s="155"/>
      <c r="AX20" s="178">
        <v>0</v>
      </c>
      <c r="AY20" s="168">
        <v>0</v>
      </c>
      <c r="AZ20" s="331">
        <v>0</v>
      </c>
      <c r="BA20" s="332">
        <v>0</v>
      </c>
      <c r="BB20" s="331">
        <v>0</v>
      </c>
      <c r="BC20" s="331">
        <v>0</v>
      </c>
      <c r="BD20" s="331">
        <v>0</v>
      </c>
      <c r="BE20" s="332">
        <v>0</v>
      </c>
      <c r="BF20" s="333">
        <v>0</v>
      </c>
      <c r="BG20" s="333">
        <v>0</v>
      </c>
      <c r="BH20" s="333">
        <v>0</v>
      </c>
      <c r="BI20" s="331">
        <v>0</v>
      </c>
      <c r="BJ20" s="331">
        <v>0</v>
      </c>
      <c r="BK20" s="333">
        <v>0</v>
      </c>
      <c r="BL20" s="333">
        <v>0</v>
      </c>
      <c r="BM20" s="331">
        <f>48.3/28.7</f>
        <v>1.6829268292682926</v>
      </c>
      <c r="BN20" s="331">
        <v>0</v>
      </c>
      <c r="BO20" s="331">
        <v>0</v>
      </c>
      <c r="BP20" s="331">
        <v>0</v>
      </c>
      <c r="BQ20" s="331">
        <v>0</v>
      </c>
      <c r="BR20" s="333"/>
      <c r="BS20" s="331">
        <f>48.3/28.7</f>
        <v>1.6829268292682926</v>
      </c>
      <c r="BT20" s="331">
        <v>0</v>
      </c>
      <c r="BU20" s="331"/>
      <c r="BV20" s="334"/>
      <c r="BW20" s="335"/>
      <c r="BX20" s="335"/>
      <c r="BY20" s="335">
        <f>+BY15*6.97</f>
        <v>60257.17117816001</v>
      </c>
      <c r="BZ20" s="335">
        <f>+BZ15*6.97</f>
        <v>60771.5723591713</v>
      </c>
      <c r="CA20" s="335">
        <f>+CA15*6.97</f>
        <v>61260.89061721061</v>
      </c>
      <c r="CB20" s="335">
        <f>+CB15*6.97</f>
        <v>61629.31862817484</v>
      </c>
      <c r="CC20" s="335">
        <f>48.3/28.7</f>
        <v>1.6829268292682926</v>
      </c>
      <c r="CD20" s="335">
        <f>48.3/28.7</f>
        <v>1.6829268292682926</v>
      </c>
      <c r="CE20" s="335">
        <f>48.3/28.7</f>
        <v>1.6829268292682926</v>
      </c>
      <c r="CF20" s="494"/>
      <c r="CG20" s="531"/>
      <c r="CH20" s="335">
        <f>48.3/28.7</f>
        <v>1.6829268292682926</v>
      </c>
      <c r="CI20" s="494"/>
      <c r="CJ20" s="335">
        <f>48.3/28.7</f>
        <v>1.6829268292682926</v>
      </c>
      <c r="CK20" s="494"/>
      <c r="CL20" s="535"/>
      <c r="CM20" s="534"/>
      <c r="CN20" s="336"/>
      <c r="CO20" s="336">
        <f>48.3/28.7</f>
        <v>1.6829268292682926</v>
      </c>
      <c r="CP20" s="337"/>
      <c r="CQ20" s="338" t="s">
        <v>3</v>
      </c>
    </row>
    <row r="21" spans="1:95" ht="12.75">
      <c r="A21" s="3"/>
      <c r="B21" s="593"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7">
        <v>11227.105559324604</v>
      </c>
      <c r="BA21" s="339">
        <v>10183.807498882266</v>
      </c>
      <c r="BB21" s="317">
        <v>10213.55301106885</v>
      </c>
      <c r="BC21" s="317">
        <v>10376.139917006716</v>
      </c>
      <c r="BD21" s="317">
        <v>10696.881788542672</v>
      </c>
      <c r="BE21" s="316">
        <v>10813.649901187193</v>
      </c>
      <c r="BF21" s="316">
        <v>11445.518940503636</v>
      </c>
      <c r="BG21" s="316">
        <v>11875.349766756945</v>
      </c>
      <c r="BH21" s="316">
        <v>12915.811012455548</v>
      </c>
      <c r="BI21" s="317">
        <v>13736.183896679771</v>
      </c>
      <c r="BJ21" s="317">
        <f>+'[19]MACRO'!$H$429</f>
        <v>13885.139795252519</v>
      </c>
      <c r="BK21" s="317">
        <f>+'[20]MACRO'!$H$429</f>
        <v>14678.431552070564</v>
      </c>
      <c r="BL21" s="316">
        <f>+'[21]MACRO'!$H$429</f>
        <v>17458.293679011345</v>
      </c>
      <c r="BM21" s="317">
        <f>+'[18]MACRO'!$H$429</f>
        <v>16826.562935583814</v>
      </c>
      <c r="BN21" s="317">
        <f>+'[22]MACRO'!$H$429</f>
        <v>16745.505719750927</v>
      </c>
      <c r="BO21" s="317">
        <f>+'[23]MACRO'!$H$429</f>
        <v>16773.01151338342</v>
      </c>
      <c r="BP21" s="317">
        <f>+'[24]MACRO'!$H$429</f>
        <v>17497.04592545799</v>
      </c>
      <c r="BQ21" s="317">
        <f>+'[25]MACRO'!$H$429</f>
        <v>18911.086520149052</v>
      </c>
      <c r="BR21" s="339">
        <f>+'[26]MACRO'!$H$429</f>
        <v>18962.27445088405</v>
      </c>
      <c r="BS21" s="317">
        <f>+'[27]MACRO'!$H$429</f>
        <v>19309.9511863944</v>
      </c>
      <c r="BT21" s="317">
        <f>+'[28]MACRO'!$H$429</f>
        <v>20187.366125368233</v>
      </c>
      <c r="BU21" s="317">
        <f>+'[29]MACRO'!$H$429</f>
        <v>20564.32896656098</v>
      </c>
      <c r="BV21" s="317">
        <f>+'[30]MACRO'!$H$429</f>
        <v>20079.5948216143</v>
      </c>
      <c r="BW21" s="321">
        <f>+'[31]MACRO'!$H$434</f>
        <v>19921.16432112387</v>
      </c>
      <c r="BX21" s="321">
        <f>+'[32]MACRO'!$H$434</f>
        <v>22292.50030740879</v>
      </c>
      <c r="BY21" s="481">
        <f>+'[33]MACRO'!$H$434</f>
        <v>21540.969362952852</v>
      </c>
      <c r="BZ21" s="321">
        <f>+'[34]MACRO'!$H$434</f>
        <v>20230.765696745053</v>
      </c>
      <c r="CA21" s="321">
        <f>+'[35]MACRO'!$H$434</f>
        <v>19820.48206512108</v>
      </c>
      <c r="CB21" s="321">
        <f>+'[36]MACRO'!$H$434</f>
        <v>19286.56087935099</v>
      </c>
      <c r="CC21" s="321">
        <f>+'[37]MACRO'!$H$434</f>
        <v>19348.027533117092</v>
      </c>
      <c r="CD21" s="321">
        <f>+'[38]MACRO'!$H$445</f>
        <v>21046.297231696335</v>
      </c>
      <c r="CE21" s="321">
        <f>+'[39]MACRO'!$H$445</f>
        <v>21660.37904218524</v>
      </c>
      <c r="CF21" s="316">
        <f>+'[40]MACRO'!$H$446</f>
        <v>22566.20273726937</v>
      </c>
      <c r="CG21" s="321">
        <f>+'[41]MACRO'!$H$446</f>
        <v>24306.220993078063</v>
      </c>
      <c r="CH21" s="321">
        <f>+'[42]MACRO'!$H$446</f>
        <v>26471.486631139283</v>
      </c>
      <c r="CI21" s="565">
        <f>+'[43]MACRO'!$H$446</f>
        <v>26908.05162514399</v>
      </c>
      <c r="CJ21" s="321">
        <f>+'[44]MACRO'!$H$446</f>
        <v>28482.174773690713</v>
      </c>
      <c r="CK21" s="565">
        <f>+'[45]MACRO'!$H$446</f>
        <v>28487.358319051506</v>
      </c>
      <c r="CL21" s="526">
        <f>+'[46]MACRO'!$H$446</f>
        <v>28497.44142695974</v>
      </c>
      <c r="CM21" s="526">
        <f>+'[47]MACRO'!$H$446</f>
        <v>28489.71848142705</v>
      </c>
      <c r="CN21" s="526">
        <f>+'[48]MACRO'!$H$446</f>
        <v>28751.019775429355</v>
      </c>
      <c r="CO21" s="526">
        <f>+'[49]MACRO'!$H$446</f>
        <v>29085.226677008388</v>
      </c>
      <c r="CP21" s="311">
        <f>+CO21-CJ21</f>
        <v>603.0519033176752</v>
      </c>
      <c r="CQ21" s="312">
        <f>+(CO21/CJ21-1)</f>
        <v>0.021172958459433344</v>
      </c>
    </row>
    <row r="22" spans="1:95" ht="12.75">
      <c r="A22" s="3"/>
      <c r="B22" s="593"/>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7">
        <v>8773.57322388</v>
      </c>
      <c r="BA22" s="339">
        <v>8152.45522539</v>
      </c>
      <c r="BB22" s="317">
        <v>8231.97374734</v>
      </c>
      <c r="BC22" s="317">
        <v>8398.98672417</v>
      </c>
      <c r="BD22" s="317">
        <v>8795.35861802</v>
      </c>
      <c r="BE22" s="339">
        <v>8986.33391753</v>
      </c>
      <c r="BF22" s="316">
        <v>9410.205030309999</v>
      </c>
      <c r="BG22" s="316">
        <v>9924.408153879998</v>
      </c>
      <c r="BH22" s="316">
        <v>10731.62605818</v>
      </c>
      <c r="BI22" s="317">
        <v>11244.39697875</v>
      </c>
      <c r="BJ22" s="317">
        <f>-'[19]MACRO'!$H$712</f>
        <v>11473.613147040001</v>
      </c>
      <c r="BK22" s="317">
        <f>-'[20]MACRO'!$H$712</f>
        <v>12175.984808610001</v>
      </c>
      <c r="BL22" s="316">
        <f>-'[21]MACRO'!$H$712</f>
        <v>14102.84819708</v>
      </c>
      <c r="BM22" s="317">
        <f>-'[18]MACRO'!$H$712</f>
        <v>13495.386073709999</v>
      </c>
      <c r="BN22" s="317">
        <f>-'[22]MACRO'!$H$712</f>
        <v>13541.983464120001</v>
      </c>
      <c r="BO22" s="317">
        <f>-'[23]MACRO'!$H$712</f>
        <v>13607.37558676</v>
      </c>
      <c r="BP22" s="317">
        <f>-'[24]MACRO'!$H$712</f>
        <v>14337.36510016</v>
      </c>
      <c r="BQ22" s="317">
        <f>-'[25]MACRO'!$H$712</f>
        <v>14988.317507040001</v>
      </c>
      <c r="BR22" s="339">
        <f>-'[26]MACRO'!$H$712</f>
        <v>15488.20864708</v>
      </c>
      <c r="BS22" s="317">
        <f>-'[27]MACRO'!$H$712</f>
        <v>15967.202959799999</v>
      </c>
      <c r="BT22" s="317">
        <f>-'[28]MACRO'!$H$712</f>
        <v>16409.84130908</v>
      </c>
      <c r="BU22" s="317">
        <f>-'[29]MACRO'!$H$712</f>
        <v>16672.07679191</v>
      </c>
      <c r="BV22" s="317">
        <f>-'[30]MACRO'!$H$712</f>
        <v>16082.53699538</v>
      </c>
      <c r="BW22" s="321">
        <f>-'[31]MACRO'!$H$731</f>
        <v>15870.39834081</v>
      </c>
      <c r="BX22" s="321">
        <f>-'[32]MACRO'!$H$731</f>
        <v>17043.31910552</v>
      </c>
      <c r="BY22" s="481">
        <f>-'[33]MACRO'!$H$731</f>
        <v>15808.64700079</v>
      </c>
      <c r="BZ22" s="321">
        <f>-'[34]MACRO'!$H$731</f>
        <v>15391.40763399</v>
      </c>
      <c r="CA22" s="321">
        <f>-'[35]MACRO'!$H$731</f>
        <v>14840.80677166</v>
      </c>
      <c r="CB22" s="321">
        <f>-'[36]MACRO'!$H$731</f>
        <v>14840.58536532</v>
      </c>
      <c r="CC22" s="321">
        <f>-'[37]MACRO'!$H$731</f>
        <v>14944.718257</v>
      </c>
      <c r="CD22" s="321">
        <f>-'[38]MACRO'!$H$758</f>
        <v>15350.320920440001</v>
      </c>
      <c r="CE22" s="321">
        <f>-'[39]MACRO'!$H$758</f>
        <v>15416.73963217</v>
      </c>
      <c r="CF22" s="316">
        <f>-'[40]MACRO'!$H$758</f>
        <v>15516.48481116</v>
      </c>
      <c r="CG22" s="321">
        <f>-'[41]MACRO'!$H$759</f>
        <v>15664.60447672</v>
      </c>
      <c r="CH22" s="321">
        <f>-'[42]MACRO'!$H$759</f>
        <v>16338.611020350001</v>
      </c>
      <c r="CI22" s="565">
        <f>-'[43]MACRO'!$H$759</f>
        <v>17061.98629507</v>
      </c>
      <c r="CJ22" s="321">
        <f>-'[44]MACRO'!$H$759</f>
        <v>17827.39558004</v>
      </c>
      <c r="CK22" s="565">
        <f>-'[45]MACRO'!$H$759</f>
        <v>17972.947902220003</v>
      </c>
      <c r="CL22" s="526">
        <f>-'[46]MACRO'!$H$759</f>
        <v>18101.14894536</v>
      </c>
      <c r="CM22" s="526">
        <f>-'[47]MACRO'!$H$759</f>
        <v>18166.37623378</v>
      </c>
      <c r="CN22" s="526">
        <f>-'[48]MACRO'!$H$759</f>
        <v>18283.02601139</v>
      </c>
      <c r="CO22" s="526">
        <f>-'[49]MACRO'!$H$759</f>
        <v>18451.53908725</v>
      </c>
      <c r="CP22" s="311">
        <f>+CO22-CJ22</f>
        <v>624.1435072099994</v>
      </c>
      <c r="CQ22" s="312">
        <f>+(CO22/CJ22-1)</f>
        <v>0.035010358322266955</v>
      </c>
    </row>
    <row r="23" spans="1:95" ht="12.75">
      <c r="A23" s="3"/>
      <c r="B23" s="593"/>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7">
        <v>-16425.44846901955</v>
      </c>
      <c r="BA23" s="339">
        <v>-17474.06516474482</v>
      </c>
      <c r="BB23" s="317">
        <v>-18352.600593246927</v>
      </c>
      <c r="BC23" s="317">
        <v>-19473.906865019762</v>
      </c>
      <c r="BD23" s="317">
        <v>-20663.969155257066</v>
      </c>
      <c r="BE23" s="339">
        <v>-21240.4992300391</v>
      </c>
      <c r="BF23" s="316">
        <v>-21132.090783798652</v>
      </c>
      <c r="BG23" s="316">
        <v>-22037.943174079348</v>
      </c>
      <c r="BH23" s="316">
        <v>-23066.795391429867</v>
      </c>
      <c r="BI23" s="317">
        <v>-25320.583381606586</v>
      </c>
      <c r="BJ23" s="317">
        <f>+'[19]MACRO'!$H$459</f>
        <v>-26239.635560014</v>
      </c>
      <c r="BK23" s="317">
        <f>+'[20]MACRO'!$H$459</f>
        <v>-26575.1761454725</v>
      </c>
      <c r="BL23" s="316">
        <f>+'[21]MACRO'!$H$459</f>
        <v>-26163.79497569067</v>
      </c>
      <c r="BM23" s="317">
        <f>+'[18]MACRO'!$H$459</f>
        <v>-28840.09881948221</v>
      </c>
      <c r="BN23" s="317">
        <f>+'[22]MACRO'!$H$459</f>
        <v>-31352.911521282524</v>
      </c>
      <c r="BO23" s="317">
        <f>+'[23]MACRO'!$H$459</f>
        <v>-32508.802319906168</v>
      </c>
      <c r="BP23" s="317">
        <f>+'[24]MACRO'!$H$459</f>
        <v>-33209.33333881136</v>
      </c>
      <c r="BQ23" s="317">
        <f>+'[25]MACRO'!$H$459</f>
        <v>-34243.793772740755</v>
      </c>
      <c r="BR23" s="339">
        <f>+'[26]MACRO'!$H$459</f>
        <v>-35215.287770671785</v>
      </c>
      <c r="BS23" s="317">
        <f>+'[27]MACRO'!$H$459</f>
        <v>-36401.10912133133</v>
      </c>
      <c r="BT23" s="317">
        <f>+'[28]MACRO'!$H$459</f>
        <v>-37475.070918670586</v>
      </c>
      <c r="BU23" s="317">
        <f>+'[29]MACRO'!$H$459</f>
        <v>-37924.94820470806</v>
      </c>
      <c r="BV23" s="317">
        <f>+'[30]MACRO'!$H$459</f>
        <v>-36452.991304114345</v>
      </c>
      <c r="BW23" s="321">
        <f>+'[31]MACRO'!$H$464</f>
        <v>-37225.35100749918</v>
      </c>
      <c r="BX23" s="321">
        <f>+'[32]MACRO'!$H$464</f>
        <v>-36779.201253403495</v>
      </c>
      <c r="BY23" s="481">
        <f>+'[33]MACRO'!$H$464</f>
        <v>-38442.36516225559</v>
      </c>
      <c r="BZ23" s="321">
        <f>+'[34]MACRO'!$H$464</f>
        <v>-38131.99694694746</v>
      </c>
      <c r="CA23" s="321">
        <f>+'[35]MACRO'!$H$464</f>
        <v>-39281.03473055444</v>
      </c>
      <c r="CB23" s="321">
        <f>+'[36]MACRO'!$H$464</f>
        <v>-39108.52416592849</v>
      </c>
      <c r="CC23" s="321">
        <f>+'[37]MACRO'!$H$464</f>
        <v>-40080.4772122194</v>
      </c>
      <c r="CD23" s="321">
        <f>+'[38]MACRO'!$H$475</f>
        <v>-40100.5337641957</v>
      </c>
      <c r="CE23" s="321">
        <f>+'[39]MACRO'!$H$475</f>
        <v>-40400.366856336754</v>
      </c>
      <c r="CF23" s="316">
        <f>+'[40]MACRO'!$H$476</f>
        <v>-42404.280717641355</v>
      </c>
      <c r="CG23" s="321">
        <f>+'[41]MACRO'!$H$476</f>
        <v>-43255.98039832381</v>
      </c>
      <c r="CH23" s="321">
        <f>+'[42]MACRO'!$H$476</f>
        <v>-43597.5311254473</v>
      </c>
      <c r="CI23" s="565">
        <f>+'[43]MACRO'!$H$476</f>
        <v>-43996.375476328256</v>
      </c>
      <c r="CJ23" s="321">
        <f>+'[44]MACRO'!$H$476</f>
        <v>-43583.0721893104</v>
      </c>
      <c r="CK23" s="565">
        <f>+'[45]MACRO'!$H$476</f>
        <v>-42875.20176159698</v>
      </c>
      <c r="CL23" s="526">
        <f>+'[46]MACRO'!$H$476</f>
        <v>-43239.92981654435</v>
      </c>
      <c r="CM23" s="526">
        <f>+'[47]MACRO'!$H$476</f>
        <v>-42806.47551623899</v>
      </c>
      <c r="CN23" s="526">
        <f>+'[48]MACRO'!$H$476</f>
        <v>-42775.525003797535</v>
      </c>
      <c r="CO23" s="526">
        <f>+'[49]MACRO'!$H$476</f>
        <v>-42660.41408466266</v>
      </c>
      <c r="CP23" s="311">
        <f>+CO23-CJ23</f>
        <v>922.6581046477368</v>
      </c>
      <c r="CQ23" s="312">
        <f>+(CO23/CJ23-1)</f>
        <v>-0.02117010248015594</v>
      </c>
    </row>
    <row r="24" spans="1:95" ht="12.75">
      <c r="A24" s="3"/>
      <c r="B24" s="593"/>
      <c r="C24" s="24"/>
      <c r="D24" s="30" t="s">
        <v>266</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7">
        <v>-6146.738898054234</v>
      </c>
      <c r="BA24" s="339">
        <v>-7090.939044482095</v>
      </c>
      <c r="BB24" s="317">
        <v>-7536.965336993834</v>
      </c>
      <c r="BC24" s="317">
        <v>-8373.86315480279</v>
      </c>
      <c r="BD24" s="317">
        <v>-9355.528293475765</v>
      </c>
      <c r="BE24" s="339">
        <v>-10035.89447622187</v>
      </c>
      <c r="BF24" s="316">
        <v>-9203.285601446916</v>
      </c>
      <c r="BG24" s="316">
        <v>-9927.077914237883</v>
      </c>
      <c r="BH24" s="316">
        <v>-9554.583431076118</v>
      </c>
      <c r="BI24" s="317">
        <v>-9870.916829210713</v>
      </c>
      <c r="BJ24" s="317">
        <f>+'[19]MACRO'!$H$461</f>
        <v>-10005.80081352406</v>
      </c>
      <c r="BK24" s="317">
        <f>+'[20]MACRO'!$H$461</f>
        <v>-9953.057916085221</v>
      </c>
      <c r="BL24" s="316">
        <f>+'[21]MACRO'!$H$461</f>
        <v>-8061.80347531228</v>
      </c>
      <c r="BM24" s="317">
        <f>+'[18]MACRO'!$H$461</f>
        <v>-8564.985612932534</v>
      </c>
      <c r="BN24" s="317">
        <f>+'[22]MACRO'!$H$461</f>
        <v>-9421.012161393523</v>
      </c>
      <c r="BO24" s="317">
        <f>+'[23]MACRO'!$H$461</f>
        <v>-10573.579826327434</v>
      </c>
      <c r="BP24" s="317">
        <f>+'[24]MACRO'!$H$461</f>
        <v>-11186.029261762958</v>
      </c>
      <c r="BQ24" s="317">
        <f>+'[25]MACRO'!$H$461</f>
        <v>-11184.796821468248</v>
      </c>
      <c r="BR24" s="339">
        <f>+'[26]MACRO'!$H$461</f>
        <v>-11849.873762466977</v>
      </c>
      <c r="BS24" s="317">
        <f>+'[27]MACRO'!$H$461</f>
        <v>-13080.949810422664</v>
      </c>
      <c r="BT24" s="317">
        <f>+'[28]MACRO'!$H$461</f>
        <v>-13971.224820077927</v>
      </c>
      <c r="BU24" s="317">
        <f>+'[29]MACRO'!$H$461</f>
        <v>-13948.73655482554</v>
      </c>
      <c r="BV24" s="317">
        <f>+'[30]MACRO'!$H$461</f>
        <v>-13577.531018219295</v>
      </c>
      <c r="BW24" s="321">
        <f>+'[31]MACRO'!$H$466</f>
        <v>-13789.405474941923</v>
      </c>
      <c r="BX24" s="321">
        <f>+'[32]MACRO'!$H$466</f>
        <v>-11931.858236763219</v>
      </c>
      <c r="BY24" s="481">
        <f>+'[33]MACRO'!$H$466</f>
        <v>-12564.234717054193</v>
      </c>
      <c r="BZ24" s="321">
        <f>+'[34]MACRO'!$H$466</f>
        <v>-13157.015446541927</v>
      </c>
      <c r="CA24" s="321">
        <f>+'[35]MACRO'!$H$466</f>
        <v>-13994.098295523072</v>
      </c>
      <c r="CB24" s="321">
        <f>+'[36]MACRO'!$H$466</f>
        <v>-15092.949144283639</v>
      </c>
      <c r="CC24" s="321">
        <f>+'[37]MACRO'!$H$466</f>
        <v>-16211.804937160685</v>
      </c>
      <c r="CD24" s="321">
        <f>+'[38]MACRO'!$H$477</f>
        <v>-15645.075490415855</v>
      </c>
      <c r="CE24" s="321">
        <f>+'[39]MACRO'!$H$477</f>
        <v>-16557.84493555495</v>
      </c>
      <c r="CF24" s="316">
        <f>+'[40]MACRO'!$H$478</f>
        <v>-16285.247744686087</v>
      </c>
      <c r="CG24" s="321">
        <f>+'[41]MACRO'!$H$478</f>
        <v>-15842.018450560134</v>
      </c>
      <c r="CH24" s="321">
        <f>+'[42]MACRO'!$H$478</f>
        <v>-14869.605046034345</v>
      </c>
      <c r="CI24" s="565">
        <f>+'[43]MACRO'!$H$478</f>
        <v>-14810.16082922297</v>
      </c>
      <c r="CJ24" s="321">
        <f>+'[44]MACRO'!$H$478</f>
        <v>-13119.328993469799</v>
      </c>
      <c r="CK24" s="565">
        <f>+'[45]MACRO'!$H$478</f>
        <v>-13166.695321825138</v>
      </c>
      <c r="CL24" s="526">
        <f>+'[46]MACRO'!$H$478</f>
        <v>-13645.4661115666</v>
      </c>
      <c r="CM24" s="526">
        <f>+'[47]MACRO'!$H$478</f>
        <v>-13539.028841661044</v>
      </c>
      <c r="CN24" s="526">
        <f>+'[48]MACRO'!$H$478</f>
        <v>-13351.162399734067</v>
      </c>
      <c r="CO24" s="526">
        <f>+'[49]MACRO'!$H$478</f>
        <v>-13111.363586887599</v>
      </c>
      <c r="CP24" s="311">
        <f>+CO24-CJ24</f>
        <v>7.965406582199648</v>
      </c>
      <c r="CQ24" s="312">
        <f>+(CO24/CJ24-1)</f>
        <v>-0.0006071504561067087</v>
      </c>
    </row>
    <row r="25" spans="1:95" ht="12.75">
      <c r="A25" s="3"/>
      <c r="B25" s="593"/>
      <c r="C25" s="24"/>
      <c r="D25" s="30" t="s">
        <v>106</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7">
        <v>-2360.8865608508404</v>
      </c>
      <c r="BA25" s="339">
        <v>-2333.4286437388832</v>
      </c>
      <c r="BB25" s="317">
        <v>-2600.579457331619</v>
      </c>
      <c r="BC25" s="317">
        <v>-3046.963835755856</v>
      </c>
      <c r="BD25" s="317">
        <v>-3063.0342527329312</v>
      </c>
      <c r="BE25" s="339">
        <v>-3132.706450365532</v>
      </c>
      <c r="BF25" s="316">
        <v>-3846.3952110251203</v>
      </c>
      <c r="BG25" s="316">
        <v>-4051.8867405363217</v>
      </c>
      <c r="BH25" s="316">
        <v>-5514.853593045712</v>
      </c>
      <c r="BI25" s="317">
        <v>-6791.677580592352</v>
      </c>
      <c r="BJ25" s="317">
        <f>+'[19]MACRO'!$H$541</f>
        <v>-7292.562796890062</v>
      </c>
      <c r="BK25" s="317">
        <f>+'[20]MACRO'!$H$541</f>
        <v>-7555.870211175525</v>
      </c>
      <c r="BL25" s="316">
        <f>+'[21]MACRO'!$H$541</f>
        <v>-8817.523277127382</v>
      </c>
      <c r="BM25" s="317">
        <f>+'[18]MACRO'!$H$541</f>
        <v>-10337.084561188389</v>
      </c>
      <c r="BN25" s="317">
        <f>+'[22]MACRO'!$H$541</f>
        <v>-11824.463889341743</v>
      </c>
      <c r="BO25" s="317">
        <f>+'[23]MACRO'!$H$541</f>
        <v>-12635.792040919636</v>
      </c>
      <c r="BP25" s="317">
        <f>+'[24]MACRO'!$H$541</f>
        <v>-13968.548904317246</v>
      </c>
      <c r="BQ25" s="317">
        <f>+'[25]MACRO'!$H$541</f>
        <v>-15477.533177109106</v>
      </c>
      <c r="BR25" s="339">
        <f>+'[26]MACRO'!$H$541</f>
        <v>-16182.363746409424</v>
      </c>
      <c r="BS25" s="317">
        <f>+'[27]MACRO'!$H$541</f>
        <v>-16888.01607399342</v>
      </c>
      <c r="BT25" s="317">
        <f>+'[28]MACRO'!$H$541</f>
        <v>-17845.461265751157</v>
      </c>
      <c r="BU25" s="317">
        <f>+'[29]MACRO'!$H$541</f>
        <v>-18102.17248725449</v>
      </c>
      <c r="BV25" s="317">
        <f>+'[30]MACRO'!$H$541</f>
        <v>-17836.129627554034</v>
      </c>
      <c r="BW25" s="321">
        <f>+'[31]MACRO'!$H$560</f>
        <v>-17772.534429387553</v>
      </c>
      <c r="BX25" s="321">
        <f>+'[32]MACRO'!$H$560</f>
        <v>-18864.806900773685</v>
      </c>
      <c r="BY25" s="481">
        <f>+'[33]MACRO'!$H$560</f>
        <v>-19721.820842702866</v>
      </c>
      <c r="BZ25" s="321">
        <f>+'[34]MACRO'!$H$560</f>
        <v>-18682.04818057195</v>
      </c>
      <c r="CA25" s="321">
        <f>+'[35]MACRO'!$H$560</f>
        <v>-19029.007745217612</v>
      </c>
      <c r="CB25" s="321">
        <f>+'[36]MACRO'!$H$560</f>
        <v>-18083.167941783526</v>
      </c>
      <c r="CC25" s="321">
        <f>+'[37]MACRO'!$H$560</f>
        <v>-17382.290156597264</v>
      </c>
      <c r="CD25" s="321">
        <f>+'[38]MACRO'!$H$571</f>
        <v>-18142.8679491166</v>
      </c>
      <c r="CE25" s="321">
        <f>+'[39]MACRO'!$H$571</f>
        <v>-17599.017147492155</v>
      </c>
      <c r="CF25" s="316">
        <f>+'[40]MACRO'!$H$572</f>
        <v>-18273.908349545636</v>
      </c>
      <c r="CG25" s="321">
        <f>+'[41]MACRO'!$H$572</f>
        <v>-19181.854771509</v>
      </c>
      <c r="CH25" s="321">
        <f>+'[42]MACRO'!$H$572</f>
        <v>-20158.26772815608</v>
      </c>
      <c r="CI25" s="565">
        <f>+'[43]MACRO'!$H$572</f>
        <v>-19627.68687327547</v>
      </c>
      <c r="CJ25" s="321">
        <f>+'[44]MACRO'!$H$572</f>
        <v>-20390.867365442846</v>
      </c>
      <c r="CK25" s="565">
        <f>+'[45]MACRO'!$H$572</f>
        <v>-20253.77789590241</v>
      </c>
      <c r="CL25" s="526">
        <f>+'[46]MACRO'!$H$572</f>
        <v>-20132.001110134082</v>
      </c>
      <c r="CM25" s="526">
        <f>+'[47]MACRO'!$H$572</f>
        <v>-20068.92338466226</v>
      </c>
      <c r="CN25" s="526">
        <f>+'[48]MACRO'!$H$572</f>
        <v>-20211.28117934281</v>
      </c>
      <c r="CO25" s="526">
        <f>+'[49]MACRO'!$H$572</f>
        <v>-20300.541169195603</v>
      </c>
      <c r="CP25" s="311">
        <f>+CO25-CJ25</f>
        <v>90.32619624724248</v>
      </c>
      <c r="CQ25" s="312">
        <f>+(CO25/CJ25-1)</f>
        <v>-0.004429737814896528</v>
      </c>
    </row>
    <row r="26" spans="1:95" ht="13.5">
      <c r="A26" s="3"/>
      <c r="B26" s="593"/>
      <c r="C26" s="24"/>
      <c r="D26" s="199" t="s">
        <v>162</v>
      </c>
      <c r="E26" s="89"/>
      <c r="F26" s="89"/>
      <c r="G26" s="89"/>
      <c r="H26" s="89"/>
      <c r="I26" s="89"/>
      <c r="J26" s="123"/>
      <c r="K26" s="89"/>
      <c r="L26" s="89"/>
      <c r="M26" s="89"/>
      <c r="N26" s="89"/>
      <c r="O26" s="89"/>
      <c r="P26" s="66"/>
      <c r="Q26" s="241"/>
      <c r="R26" s="241"/>
      <c r="S26" s="241"/>
      <c r="T26" s="248"/>
      <c r="U26" s="241"/>
      <c r="V26" s="241"/>
      <c r="W26" s="241"/>
      <c r="X26" s="241"/>
      <c r="Y26" s="249"/>
      <c r="Z26" s="241"/>
      <c r="AA26" s="248"/>
      <c r="AB26" s="241"/>
      <c r="AC26" s="241"/>
      <c r="AD26" s="241"/>
      <c r="AE26" s="241"/>
      <c r="AF26" s="241"/>
      <c r="AG26" s="241"/>
      <c r="AH26" s="241"/>
      <c r="AI26" s="241"/>
      <c r="AJ26" s="241"/>
      <c r="AK26" s="241"/>
      <c r="AL26" s="241"/>
      <c r="AM26" s="241"/>
      <c r="AN26" s="258"/>
      <c r="AO26" s="241"/>
      <c r="AP26" s="241"/>
      <c r="AQ26" s="241"/>
      <c r="AR26" s="241"/>
      <c r="AS26" s="241"/>
      <c r="AT26" s="249"/>
      <c r="AU26" s="241"/>
      <c r="AV26" s="249"/>
      <c r="AW26" s="241"/>
      <c r="AX26" s="241"/>
      <c r="AY26" s="249"/>
      <c r="AZ26" s="340"/>
      <c r="BA26" s="341"/>
      <c r="BB26" s="340"/>
      <c r="BC26" s="340"/>
      <c r="BD26" s="340"/>
      <c r="BE26" s="341"/>
      <c r="BF26" s="342"/>
      <c r="BG26" s="342"/>
      <c r="BH26" s="342"/>
      <c r="BI26" s="340"/>
      <c r="BJ26" s="340"/>
      <c r="BK26" s="342"/>
      <c r="BL26" s="342"/>
      <c r="BM26" s="340"/>
      <c r="BN26" s="340"/>
      <c r="BO26" s="340"/>
      <c r="BP26" s="340"/>
      <c r="BQ26" s="340"/>
      <c r="BR26" s="342"/>
      <c r="BS26" s="340"/>
      <c r="BT26" s="340"/>
      <c r="BU26" s="340"/>
      <c r="BV26" s="340"/>
      <c r="BW26" s="343"/>
      <c r="BX26" s="343"/>
      <c r="BY26" s="343"/>
      <c r="BZ26" s="343"/>
      <c r="CA26" s="343"/>
      <c r="CB26" s="343"/>
      <c r="CC26" s="343"/>
      <c r="CD26" s="343"/>
      <c r="CE26" s="343"/>
      <c r="CF26" s="511"/>
      <c r="CG26" s="343"/>
      <c r="CH26" s="343"/>
      <c r="CI26" s="511"/>
      <c r="CJ26" s="343"/>
      <c r="CK26" s="511"/>
      <c r="CL26" s="512"/>
      <c r="CM26" s="512"/>
      <c r="CN26" s="512"/>
      <c r="CO26" s="512"/>
      <c r="CP26" s="344"/>
      <c r="CQ26" s="345"/>
    </row>
    <row r="27" spans="1:95" ht="12.75">
      <c r="A27" s="3"/>
      <c r="B27" s="593"/>
      <c r="C27" s="24"/>
      <c r="D27" s="30" t="s">
        <v>159</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18">
        <v>14891.043972210002</v>
      </c>
      <c r="BA27" s="319">
        <v>14689.327429279998</v>
      </c>
      <c r="BB27" s="318">
        <v>14949.04267769</v>
      </c>
      <c r="BC27" s="318">
        <v>15373.21436141</v>
      </c>
      <c r="BD27" s="318">
        <v>15537.613521419999</v>
      </c>
      <c r="BE27" s="319">
        <v>16205.939731949999</v>
      </c>
      <c r="BF27" s="311">
        <v>17117.640906449997</v>
      </c>
      <c r="BG27" s="311">
        <v>17371.418226240003</v>
      </c>
      <c r="BH27" s="311">
        <v>18084.397481540003</v>
      </c>
      <c r="BI27" s="318">
        <v>18667.44467622</v>
      </c>
      <c r="BJ27" s="318">
        <v>18969.090089932466</v>
      </c>
      <c r="BK27" s="311">
        <v>19513.77448229081</v>
      </c>
      <c r="BL27" s="311">
        <v>21258.247935680836</v>
      </c>
      <c r="BM27" s="318">
        <v>21414.830758080003</v>
      </c>
      <c r="BN27" s="318">
        <v>21940.681799709997</v>
      </c>
      <c r="BO27" s="318">
        <v>22066.182437929998</v>
      </c>
      <c r="BP27" s="318">
        <v>22828.64677019</v>
      </c>
      <c r="BQ27" s="318">
        <v>23925.38581097</v>
      </c>
      <c r="BR27" s="311">
        <v>23861.436110119997</v>
      </c>
      <c r="BS27" s="318">
        <v>24916.28522999</v>
      </c>
      <c r="BT27" s="318">
        <v>24993.72004945</v>
      </c>
      <c r="BU27" s="318">
        <v>25468.544330949997</v>
      </c>
      <c r="BV27" s="318">
        <v>24471.26884987</v>
      </c>
      <c r="BW27" s="346">
        <v>24110.48421993</v>
      </c>
      <c r="BX27" s="346">
        <v>25645.572286460003</v>
      </c>
      <c r="BY27" s="346">
        <v>24622.51575093</v>
      </c>
      <c r="BZ27" s="346">
        <v>24248.767373540002</v>
      </c>
      <c r="CA27" s="346">
        <v>23824.72457106</v>
      </c>
      <c r="CB27" s="346">
        <v>23648.226722019994</v>
      </c>
      <c r="CC27" s="346">
        <v>23844.44116041</v>
      </c>
      <c r="CD27" s="346">
        <v>24704.86505189</v>
      </c>
      <c r="CE27" s="346">
        <v>24697.269103929997</v>
      </c>
      <c r="CF27" s="311">
        <v>25121.75317952</v>
      </c>
      <c r="CG27" s="346">
        <v>26409.049688889994</v>
      </c>
      <c r="CH27" s="346">
        <v>27318.71308151</v>
      </c>
      <c r="CI27" s="323">
        <v>28124.632042830002</v>
      </c>
      <c r="CJ27" s="346">
        <v>29385.25868882</v>
      </c>
      <c r="CK27" s="323">
        <v>29361.555100390004</v>
      </c>
      <c r="CL27" s="540">
        <v>29454.06190873</v>
      </c>
      <c r="CM27" s="540">
        <v>29454.862131000005</v>
      </c>
      <c r="CN27" s="540">
        <v>29590.574849560002</v>
      </c>
      <c r="CO27" s="540">
        <v>29661.25487771999</v>
      </c>
      <c r="CP27" s="311">
        <f>+CO27-CJ27</f>
        <v>275.9961888999933</v>
      </c>
      <c r="CQ27" s="312">
        <f>+(CO27/CJ27-1)</f>
        <v>0.009392334837773575</v>
      </c>
    </row>
    <row r="28" spans="1:95" ht="12.75">
      <c r="A28" s="3"/>
      <c r="B28" s="593"/>
      <c r="C28" s="24"/>
      <c r="D28" s="30" t="s">
        <v>160</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18">
        <v>25237.42419679</v>
      </c>
      <c r="BA28" s="319">
        <v>25064.9308374</v>
      </c>
      <c r="BB28" s="318">
        <v>25564.865887380005</v>
      </c>
      <c r="BC28" s="318">
        <v>26245.35470805</v>
      </c>
      <c r="BD28" s="318">
        <v>26451.338194809996</v>
      </c>
      <c r="BE28" s="319">
        <v>27625.563993259995</v>
      </c>
      <c r="BF28" s="311">
        <v>28764.412391849997</v>
      </c>
      <c r="BG28" s="311">
        <v>29224.8026252</v>
      </c>
      <c r="BH28" s="311">
        <v>30581.21138295001</v>
      </c>
      <c r="BI28" s="318">
        <v>31521.821352439998</v>
      </c>
      <c r="BJ28" s="318">
        <v>32213.086324752465</v>
      </c>
      <c r="BK28" s="311">
        <v>32940.47140907081</v>
      </c>
      <c r="BL28" s="311">
        <v>35604.90388296</v>
      </c>
      <c r="BM28" s="318">
        <v>36126.26043712</v>
      </c>
      <c r="BN28" s="318">
        <v>37236.51234010999</v>
      </c>
      <c r="BO28" s="318">
        <v>37606.28483006999</v>
      </c>
      <c r="BP28" s="318">
        <v>38823.5741826</v>
      </c>
      <c r="BQ28" s="318">
        <v>40744.632242010004</v>
      </c>
      <c r="BR28" s="311">
        <v>41023.70404853999</v>
      </c>
      <c r="BS28" s="318">
        <v>42461.610377100005</v>
      </c>
      <c r="BT28" s="318">
        <v>42748.710668019994</v>
      </c>
      <c r="BU28" s="318">
        <v>43168.40008722</v>
      </c>
      <c r="BV28" s="318">
        <v>42198.05628147999</v>
      </c>
      <c r="BW28" s="346">
        <v>41817.2057293</v>
      </c>
      <c r="BX28" s="346">
        <v>44349.982139060005</v>
      </c>
      <c r="BY28" s="346">
        <v>43261.412291169996</v>
      </c>
      <c r="BZ28" s="346">
        <v>43038.593695120006</v>
      </c>
      <c r="CA28" s="346">
        <v>42468.28487717999</v>
      </c>
      <c r="CB28" s="346">
        <v>42454.24970277999</v>
      </c>
      <c r="CC28" s="346">
        <v>42531.82738143</v>
      </c>
      <c r="CD28" s="346">
        <v>44368.91053456999</v>
      </c>
      <c r="CE28" s="346">
        <v>44458.48939299</v>
      </c>
      <c r="CF28" s="311">
        <v>45409.23376283</v>
      </c>
      <c r="CG28" s="346">
        <v>47880.45409876</v>
      </c>
      <c r="CH28" s="346">
        <v>48972.902599990004</v>
      </c>
      <c r="CI28" s="323">
        <v>49491.61945585</v>
      </c>
      <c r="CJ28" s="346">
        <v>51264.904066539995</v>
      </c>
      <c r="CK28" s="323">
        <v>51300.053813720006</v>
      </c>
      <c r="CL28" s="540">
        <v>51346.20200698</v>
      </c>
      <c r="CM28" s="540">
        <v>51366.56314471</v>
      </c>
      <c r="CN28" s="540">
        <v>51631.17445926</v>
      </c>
      <c r="CO28" s="540">
        <v>51873.00978035999</v>
      </c>
      <c r="CP28" s="311">
        <f>+CO28-CJ28</f>
        <v>608.1057138199976</v>
      </c>
      <c r="CQ28" s="312">
        <f>+(CO28/CJ28-1)</f>
        <v>0.011862027734035996</v>
      </c>
    </row>
    <row r="29" spans="1:95" ht="12.75">
      <c r="A29" s="3"/>
      <c r="B29" s="593"/>
      <c r="C29" s="24"/>
      <c r="D29" s="30" t="s">
        <v>161</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18">
        <v>40518.54722374299</v>
      </c>
      <c r="BA29" s="319">
        <v>40706.1611174174</v>
      </c>
      <c r="BB29" s="318">
        <v>41464.9871772074</v>
      </c>
      <c r="BC29" s="318">
        <v>42520.1480621174</v>
      </c>
      <c r="BD29" s="318">
        <v>42738.866515367394</v>
      </c>
      <c r="BE29" s="319">
        <v>44200.591130587396</v>
      </c>
      <c r="BF29" s="311">
        <v>45593.4311028974</v>
      </c>
      <c r="BG29" s="311">
        <v>46179.44752924059</v>
      </c>
      <c r="BH29" s="311">
        <v>47330.271192670596</v>
      </c>
      <c r="BI29" s="318">
        <v>48340.1917307606</v>
      </c>
      <c r="BJ29" s="318">
        <v>49071.05223872306</v>
      </c>
      <c r="BK29" s="311">
        <v>49672.88034788141</v>
      </c>
      <c r="BL29" s="311">
        <v>52240.2873193106</v>
      </c>
      <c r="BM29" s="318">
        <v>52769.01768006421</v>
      </c>
      <c r="BN29" s="318">
        <v>53966.5150660042</v>
      </c>
      <c r="BO29" s="318">
        <v>54265.9374273242</v>
      </c>
      <c r="BP29" s="318">
        <v>55623.70238220421</v>
      </c>
      <c r="BQ29" s="318">
        <v>57350.55716318421</v>
      </c>
      <c r="BR29" s="311">
        <v>57611.233117484204</v>
      </c>
      <c r="BS29" s="318">
        <v>59210.7795474056</v>
      </c>
      <c r="BT29" s="318">
        <v>59506.210489901394</v>
      </c>
      <c r="BU29" s="318">
        <v>60332.55369615139</v>
      </c>
      <c r="BV29" s="318">
        <v>59620.23277635579</v>
      </c>
      <c r="BW29" s="346">
        <v>59739.0360169858</v>
      </c>
      <c r="BX29" s="346">
        <v>62632.8146540258</v>
      </c>
      <c r="BY29" s="346">
        <v>62012.237911165794</v>
      </c>
      <c r="BZ29" s="346">
        <v>62282.866322195805</v>
      </c>
      <c r="CA29" s="346">
        <v>62459.06203860579</v>
      </c>
      <c r="CB29" s="346">
        <v>62838.2571647358</v>
      </c>
      <c r="CC29" s="346">
        <v>63263.1284962658</v>
      </c>
      <c r="CD29" s="346">
        <v>65756.1196671858</v>
      </c>
      <c r="CE29" s="346">
        <v>65902.60737871581</v>
      </c>
      <c r="CF29" s="311">
        <v>67017.5824308758</v>
      </c>
      <c r="CG29" s="346">
        <v>69754.9888877658</v>
      </c>
      <c r="CH29" s="346">
        <v>71234.6973495858</v>
      </c>
      <c r="CI29" s="323">
        <v>71559.0442497258</v>
      </c>
      <c r="CJ29" s="346">
        <v>73272.5230973358</v>
      </c>
      <c r="CK29" s="323">
        <v>73286.7270722958</v>
      </c>
      <c r="CL29" s="540">
        <v>73331.2270827258</v>
      </c>
      <c r="CM29" s="540">
        <v>73325.9185106058</v>
      </c>
      <c r="CN29" s="540">
        <v>73617.42992921581</v>
      </c>
      <c r="CO29" s="540">
        <v>73873.3007843558</v>
      </c>
      <c r="CP29" s="311">
        <f>+CO29-CJ29</f>
        <v>600.7776870200032</v>
      </c>
      <c r="CQ29" s="312">
        <f>+(CO29/CJ29-1)</f>
        <v>0.008199222049743327</v>
      </c>
    </row>
    <row r="30" spans="1:95" ht="13.5" hidden="1" thickBot="1">
      <c r="A30" s="3"/>
      <c r="B30" s="63"/>
      <c r="C30" s="24"/>
      <c r="D30" s="30" t="s">
        <v>113</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18">
        <v>11492.742962126747</v>
      </c>
      <c r="BA30" s="311" t="s">
        <v>196</v>
      </c>
      <c r="BB30" s="318" t="s">
        <v>196</v>
      </c>
      <c r="BC30" s="318" t="s">
        <v>196</v>
      </c>
      <c r="BD30" s="318" t="s">
        <v>196</v>
      </c>
      <c r="BE30" s="311" t="s">
        <v>196</v>
      </c>
      <c r="BF30" s="347"/>
      <c r="BG30" s="347"/>
      <c r="BH30" s="347"/>
      <c r="BI30" s="348"/>
      <c r="BJ30" s="348"/>
      <c r="BK30" s="347"/>
      <c r="BL30" s="347"/>
      <c r="BM30" s="348"/>
      <c r="BN30" s="348"/>
      <c r="BO30" s="348"/>
      <c r="BP30" s="348"/>
      <c r="BQ30" s="348"/>
      <c r="BR30" s="347"/>
      <c r="BS30" s="348"/>
      <c r="BT30" s="348"/>
      <c r="BU30" s="348"/>
      <c r="BV30" s="349"/>
      <c r="BW30" s="459"/>
      <c r="BX30" s="451"/>
      <c r="BY30" s="459"/>
      <c r="BZ30" s="459"/>
      <c r="CA30" s="451"/>
      <c r="CB30" s="451"/>
      <c r="CC30" s="350"/>
      <c r="CD30" s="350"/>
      <c r="CE30" s="350"/>
      <c r="CF30" s="487"/>
      <c r="CG30" s="350"/>
      <c r="CH30" s="350"/>
      <c r="CI30" s="570"/>
      <c r="CJ30" s="350"/>
      <c r="CK30" s="487"/>
      <c r="CL30" s="351"/>
      <c r="CM30" s="351"/>
      <c r="CN30" s="351"/>
      <c r="CO30" s="351"/>
      <c r="CP30" s="344"/>
      <c r="CQ30" s="352"/>
    </row>
    <row r="31" spans="1:95" ht="12.75">
      <c r="A31" s="3"/>
      <c r="B31" s="63"/>
      <c r="C31" s="24"/>
      <c r="D31" s="199" t="s">
        <v>121</v>
      </c>
      <c r="E31" s="88"/>
      <c r="F31" s="88"/>
      <c r="G31" s="91"/>
      <c r="H31" s="91"/>
      <c r="I31" s="91"/>
      <c r="J31" s="114"/>
      <c r="K31" s="91"/>
      <c r="L31" s="91"/>
      <c r="M31" s="91"/>
      <c r="N31" s="91"/>
      <c r="O31" s="91"/>
      <c r="P31" s="20"/>
      <c r="Q31" s="192"/>
      <c r="R31" s="192"/>
      <c r="S31" s="192"/>
      <c r="T31" s="52"/>
      <c r="U31" s="192"/>
      <c r="V31" s="192"/>
      <c r="W31" s="192"/>
      <c r="X31" s="192"/>
      <c r="Y31" s="193"/>
      <c r="Z31" s="192"/>
      <c r="AA31" s="52"/>
      <c r="AB31" s="192"/>
      <c r="AC31" s="192"/>
      <c r="AD31" s="192"/>
      <c r="AE31" s="192"/>
      <c r="AF31" s="192"/>
      <c r="AG31" s="192"/>
      <c r="AH31" s="192"/>
      <c r="AI31" s="192"/>
      <c r="AJ31" s="192"/>
      <c r="AK31" s="192"/>
      <c r="AL31" s="192"/>
      <c r="AM31" s="192"/>
      <c r="AN31" s="179"/>
      <c r="AO31" s="192"/>
      <c r="AP31" s="52"/>
      <c r="AQ31" s="192"/>
      <c r="AR31" s="192"/>
      <c r="AS31" s="192"/>
      <c r="AT31" s="179"/>
      <c r="AU31" s="192"/>
      <c r="AV31" s="193"/>
      <c r="AW31" s="192"/>
      <c r="AX31" s="192"/>
      <c r="AY31" s="193"/>
      <c r="AZ31" s="353"/>
      <c r="BA31" s="354"/>
      <c r="BB31" s="353"/>
      <c r="BC31" s="353"/>
      <c r="BD31" s="353"/>
      <c r="BE31" s="354"/>
      <c r="BF31" s="344"/>
      <c r="BG31" s="344"/>
      <c r="BH31" s="344"/>
      <c r="BI31" s="353"/>
      <c r="BJ31" s="353"/>
      <c r="BK31" s="344"/>
      <c r="BL31" s="344"/>
      <c r="BM31" s="353"/>
      <c r="BN31" s="353"/>
      <c r="BO31" s="353"/>
      <c r="BP31" s="353"/>
      <c r="BQ31" s="353"/>
      <c r="BR31" s="344"/>
      <c r="BS31" s="353"/>
      <c r="BT31" s="353"/>
      <c r="BU31" s="353"/>
      <c r="BV31" s="353"/>
      <c r="BW31" s="460"/>
      <c r="BX31" s="452"/>
      <c r="BY31" s="460"/>
      <c r="BZ31" s="460"/>
      <c r="CA31" s="452"/>
      <c r="CB31" s="452"/>
      <c r="CC31" s="452"/>
      <c r="CD31" s="452"/>
      <c r="CE31" s="452"/>
      <c r="CF31" s="488"/>
      <c r="CG31" s="452"/>
      <c r="CH31" s="452"/>
      <c r="CI31" s="571"/>
      <c r="CJ31" s="452"/>
      <c r="CK31" s="488"/>
      <c r="CL31" s="489"/>
      <c r="CM31" s="489"/>
      <c r="CN31" s="489"/>
      <c r="CO31" s="489"/>
      <c r="CP31" s="344"/>
      <c r="CQ31" s="352"/>
    </row>
    <row r="32" spans="1:95" ht="12.75">
      <c r="A32" s="3"/>
      <c r="B32" s="63"/>
      <c r="C32" s="24"/>
      <c r="D32" s="30" t="s">
        <v>163</v>
      </c>
      <c r="E32" s="88"/>
      <c r="F32" s="88"/>
      <c r="G32" s="91"/>
      <c r="H32" s="91"/>
      <c r="I32" s="91"/>
      <c r="J32" s="114"/>
      <c r="K32" s="91"/>
      <c r="L32" s="91"/>
      <c r="M32" s="91"/>
      <c r="N32" s="91"/>
      <c r="O32" s="91"/>
      <c r="P32" s="20"/>
      <c r="Q32" s="187">
        <v>0.4922533122718798</v>
      </c>
      <c r="R32" s="187"/>
      <c r="S32" s="187"/>
      <c r="T32" s="187"/>
      <c r="U32" s="187"/>
      <c r="V32" s="187"/>
      <c r="W32" s="187">
        <v>0.4966188527023464</v>
      </c>
      <c r="X32" s="187"/>
      <c r="Y32" s="187"/>
      <c r="Z32" s="187">
        <v>0.5109670907076591</v>
      </c>
      <c r="AA32" s="187"/>
      <c r="AB32" s="187"/>
      <c r="AC32" s="187">
        <v>0.5610455509634769</v>
      </c>
      <c r="AD32" s="187"/>
      <c r="AE32" s="187"/>
      <c r="AF32" s="187">
        <v>0.531649781837137</v>
      </c>
      <c r="AG32" s="187"/>
      <c r="AH32" s="187"/>
      <c r="AI32" s="187">
        <v>0.5602641517423055</v>
      </c>
      <c r="AJ32" s="187">
        <v>0.577689808335953</v>
      </c>
      <c r="AK32" s="187">
        <v>0.5713701398789465</v>
      </c>
      <c r="AL32" s="187">
        <v>0.5840388378069685</v>
      </c>
      <c r="AM32" s="187">
        <v>0.5937894068787937</v>
      </c>
      <c r="AN32" s="188">
        <v>0.5897881771830535</v>
      </c>
      <c r="AO32" s="187">
        <v>0.6359766786216096</v>
      </c>
      <c r="AP32" s="197">
        <v>0.6274196758435835</v>
      </c>
      <c r="AQ32" s="187">
        <v>0.6252933988277067</v>
      </c>
      <c r="AR32" s="187">
        <v>0.6379816925810443</v>
      </c>
      <c r="AS32" s="187">
        <v>0.6732301570689695</v>
      </c>
      <c r="AT32" s="188">
        <v>0.6858906262844089</v>
      </c>
      <c r="AU32" s="187">
        <v>0.6870800113684085</v>
      </c>
      <c r="AV32" s="186">
        <v>0.6767408238332699</v>
      </c>
      <c r="AW32" s="187">
        <v>0.6816887064700411</v>
      </c>
      <c r="AX32" s="284">
        <v>0.679886371770266</v>
      </c>
      <c r="AY32" s="283">
        <v>0.6912275787640974</v>
      </c>
      <c r="AZ32" s="355">
        <v>0.7220405602337557</v>
      </c>
      <c r="BA32" s="356">
        <v>0.7029016202184343</v>
      </c>
      <c r="BB32" s="355">
        <v>0.6994249120402987</v>
      </c>
      <c r="BC32" s="355">
        <v>0.6944650779052043</v>
      </c>
      <c r="BD32" s="355">
        <v>0.7062816668011113</v>
      </c>
      <c r="BE32" s="356">
        <v>0.7004293204279924</v>
      </c>
      <c r="BF32" s="357">
        <v>0.702710809423366</v>
      </c>
      <c r="BG32" s="357">
        <v>0.7154489515701498</v>
      </c>
      <c r="BH32" s="357">
        <v>0.7407416312660727</v>
      </c>
      <c r="BI32" s="355">
        <v>0.7509990049060521</v>
      </c>
      <c r="BJ32" s="355">
        <v>0.7623844639204806</v>
      </c>
      <c r="BK32" s="357">
        <v>0.7776438764710668</v>
      </c>
      <c r="BL32" s="357">
        <v>0.8011161556384119</v>
      </c>
      <c r="BM32" s="355">
        <v>0.7835756710824674</v>
      </c>
      <c r="BN32" s="355">
        <v>0.7833839352347374</v>
      </c>
      <c r="BO32" s="355">
        <v>0.7851514762553221</v>
      </c>
      <c r="BP32" s="355">
        <v>0.7949258770772493</v>
      </c>
      <c r="BQ32" s="355">
        <v>0.7909690986321763</v>
      </c>
      <c r="BR32" s="356">
        <v>0.8181581143747774</v>
      </c>
      <c r="BS32" s="355">
        <v>0.8171620541509659</v>
      </c>
      <c r="BT32" s="355">
        <v>0.8360128587188768</v>
      </c>
      <c r="BU32" s="355">
        <v>0.8406679145294272</v>
      </c>
      <c r="BV32" s="355">
        <v>0.839441313360387</v>
      </c>
      <c r="BW32" s="461">
        <v>0.8407558348427419</v>
      </c>
      <c r="BX32" s="461">
        <v>0.8468756865615629</v>
      </c>
      <c r="BY32" s="461">
        <v>0.8433197394854224</v>
      </c>
      <c r="BZ32" s="461">
        <v>0.8324971735865582</v>
      </c>
      <c r="CA32" s="461">
        <v>0.821032275960104</v>
      </c>
      <c r="CB32" s="461">
        <v>0.816633725724886</v>
      </c>
      <c r="CC32" s="461">
        <v>0.8129518562118689</v>
      </c>
      <c r="CD32" s="509">
        <v>0.8127231806321465</v>
      </c>
      <c r="CE32" s="509">
        <v>0.8186803597946214</v>
      </c>
      <c r="CF32" s="188">
        <v>0.8090006424734056</v>
      </c>
      <c r="CG32" s="509">
        <v>0.7943693601404159</v>
      </c>
      <c r="CH32" s="509">
        <v>0.8052073184270268</v>
      </c>
      <c r="CI32" s="549">
        <v>0.8097593430590667</v>
      </c>
      <c r="CJ32" s="509">
        <v>0.8198059205698071</v>
      </c>
      <c r="CK32" s="549">
        <v>0.8204191909709182</v>
      </c>
      <c r="CL32" s="550">
        <v>0.8188752335555193</v>
      </c>
      <c r="CM32" s="550">
        <v>0.8194496288725474</v>
      </c>
      <c r="CN32" s="550">
        <v>0.8191614122190813</v>
      </c>
      <c r="CO32" s="550">
        <v>0.8204884569722127</v>
      </c>
      <c r="CP32" s="311"/>
      <c r="CQ32" s="312"/>
    </row>
    <row r="33" spans="1:95" ht="12.75">
      <c r="A33" s="3"/>
      <c r="B33" s="63"/>
      <c r="C33" s="24"/>
      <c r="D33" s="30" t="s">
        <v>164</v>
      </c>
      <c r="E33" s="88"/>
      <c r="F33" s="88"/>
      <c r="G33" s="91"/>
      <c r="H33" s="91"/>
      <c r="I33" s="91"/>
      <c r="J33" s="114"/>
      <c r="K33" s="91"/>
      <c r="L33" s="91"/>
      <c r="M33" s="91"/>
      <c r="N33" s="91"/>
      <c r="O33" s="91"/>
      <c r="P33" s="20"/>
      <c r="Q33" s="187">
        <v>0.2772190138686293</v>
      </c>
      <c r="R33" s="187"/>
      <c r="S33" s="187"/>
      <c r="T33" s="187"/>
      <c r="U33" s="187"/>
      <c r="V33" s="187"/>
      <c r="W33" s="187">
        <v>0.32270761695836664</v>
      </c>
      <c r="X33" s="187"/>
      <c r="Y33" s="187"/>
      <c r="Z33" s="187">
        <v>0.35343728794803736</v>
      </c>
      <c r="AA33" s="187"/>
      <c r="AB33" s="187"/>
      <c r="AC33" s="187">
        <v>0.39265821432983783</v>
      </c>
      <c r="AD33" s="187"/>
      <c r="AE33" s="187"/>
      <c r="AF33" s="187">
        <v>0.36416804815061116</v>
      </c>
      <c r="AG33" s="187"/>
      <c r="AH33" s="187"/>
      <c r="AI33" s="187">
        <v>0.38246114413588467</v>
      </c>
      <c r="AJ33" s="187">
        <v>0.39477596307202156</v>
      </c>
      <c r="AK33" s="187">
        <v>0.40219930335964355</v>
      </c>
      <c r="AL33" s="187">
        <v>0.4146359564211251</v>
      </c>
      <c r="AM33" s="187">
        <v>0.42727982305409273</v>
      </c>
      <c r="AN33" s="188">
        <v>0.43454228662527133</v>
      </c>
      <c r="AO33" s="187">
        <v>0.4693680617979458</v>
      </c>
      <c r="AP33" s="197">
        <v>0.46240399833372303</v>
      </c>
      <c r="AQ33" s="187">
        <v>0.4658138808886278</v>
      </c>
      <c r="AR33" s="187">
        <v>0.47625523480880505</v>
      </c>
      <c r="AS33" s="187">
        <v>0.5031615027095809</v>
      </c>
      <c r="AT33" s="188">
        <v>0.5228448930472612</v>
      </c>
      <c r="AU33" s="187">
        <v>0.530991007701392</v>
      </c>
      <c r="AV33" s="186">
        <v>0.5229637478042963</v>
      </c>
      <c r="AW33" s="187">
        <v>0.5263045556850553</v>
      </c>
      <c r="AX33" s="284">
        <v>0.5199058208616565</v>
      </c>
      <c r="AY33" s="283">
        <v>0.5301034351316817</v>
      </c>
      <c r="AZ33" s="355">
        <v>0.5611157913786297</v>
      </c>
      <c r="BA33" s="356">
        <v>0.5453920612377009</v>
      </c>
      <c r="BB33" s="355">
        <v>0.5432953602446389</v>
      </c>
      <c r="BC33" s="355">
        <v>0.5429126930545752</v>
      </c>
      <c r="BD33" s="355">
        <v>0.5480399501509655</v>
      </c>
      <c r="BE33" s="356">
        <v>0.5507228309968075</v>
      </c>
      <c r="BF33" s="357">
        <v>0.5552858103816359</v>
      </c>
      <c r="BG33" s="357">
        <v>0.5721362181937258</v>
      </c>
      <c r="BH33" s="357">
        <v>0.6046553642492191</v>
      </c>
      <c r="BI33" s="355">
        <v>0.614971932939702</v>
      </c>
      <c r="BJ33" s="355">
        <v>0.6224062616131996</v>
      </c>
      <c r="BK33" s="357">
        <v>0.6397636354993887</v>
      </c>
      <c r="BL33" s="357">
        <v>0.675187767937841</v>
      </c>
      <c r="BM33" s="355">
        <v>0.664341625375087</v>
      </c>
      <c r="BN33" s="355">
        <v>0.6745329033246888</v>
      </c>
      <c r="BO33" s="355">
        <v>0.6789545824947814</v>
      </c>
      <c r="BP33" s="355">
        <v>0.6964041041885172</v>
      </c>
      <c r="BQ33" s="355">
        <v>0.7055620999297998</v>
      </c>
      <c r="BR33" s="356">
        <v>0.728395050526001</v>
      </c>
      <c r="BS33" s="355">
        <v>0.7391913969479942</v>
      </c>
      <c r="BT33" s="355">
        <v>0.7570208727216545</v>
      </c>
      <c r="BU33" s="355">
        <v>0.7601461959864172</v>
      </c>
      <c r="BV33" s="355">
        <v>0.7485313187942452</v>
      </c>
      <c r="BW33" s="461">
        <v>0.7369382003498551</v>
      </c>
      <c r="BX33" s="461">
        <v>0.7366992866582133</v>
      </c>
      <c r="BY33" s="461">
        <v>0.7263845698838635</v>
      </c>
      <c r="BZ33" s="461">
        <v>0.7180272237186033</v>
      </c>
      <c r="CA33" s="461">
        <v>0.7030662715739665</v>
      </c>
      <c r="CB33" s="461">
        <v>0.6968325569972988</v>
      </c>
      <c r="CC33" s="461">
        <v>0.6890188311926396</v>
      </c>
      <c r="CD33" s="509">
        <v>0.6911847018638366</v>
      </c>
      <c r="CE33" s="509">
        <v>0.692275977931289</v>
      </c>
      <c r="CF33" s="188">
        <v>0.6844887682756375</v>
      </c>
      <c r="CG33" s="509">
        <v>0.6803032909523632</v>
      </c>
      <c r="CH33" s="509">
        <v>0.6844569658443493</v>
      </c>
      <c r="CI33" s="549">
        <v>0.6858057243850815</v>
      </c>
      <c r="CJ33" s="509">
        <v>0.6972270861253639</v>
      </c>
      <c r="CK33" s="549">
        <v>0.6983176260555712</v>
      </c>
      <c r="CL33" s="550">
        <v>0.6972305890921268</v>
      </c>
      <c r="CM33" s="550">
        <v>0.6980621074367664</v>
      </c>
      <c r="CN33" s="550">
        <v>0.69934617337131</v>
      </c>
      <c r="CO33" s="550">
        <v>0.7015741437249111</v>
      </c>
      <c r="CP33" s="311"/>
      <c r="CQ33" s="312"/>
    </row>
    <row r="34" spans="1:95" ht="12.75">
      <c r="A34" s="3"/>
      <c r="B34" s="63"/>
      <c r="C34" s="24"/>
      <c r="D34" s="30" t="s">
        <v>165</v>
      </c>
      <c r="E34" s="88"/>
      <c r="F34" s="88"/>
      <c r="G34" s="91"/>
      <c r="H34" s="91"/>
      <c r="I34" s="91"/>
      <c r="J34" s="114"/>
      <c r="K34" s="91"/>
      <c r="L34" s="91"/>
      <c r="M34" s="91"/>
      <c r="N34" s="91"/>
      <c r="O34" s="91"/>
      <c r="P34" s="20"/>
      <c r="Q34" s="187">
        <v>0.1744982072730114</v>
      </c>
      <c r="R34" s="187">
        <v>0.25047261917564084</v>
      </c>
      <c r="S34" s="187">
        <v>0.25047261917564084</v>
      </c>
      <c r="T34" s="187">
        <v>0.25047261917564084</v>
      </c>
      <c r="U34" s="187">
        <v>0.25047261917564084</v>
      </c>
      <c r="V34" s="187">
        <v>0.25047261917564084</v>
      </c>
      <c r="W34" s="187">
        <v>0.18014040346281757</v>
      </c>
      <c r="X34" s="187">
        <v>0.25047261917564084</v>
      </c>
      <c r="Y34" s="187">
        <v>0.25047261917564084</v>
      </c>
      <c r="Z34" s="187">
        <v>0.19451167432432834</v>
      </c>
      <c r="AA34" s="187">
        <v>0.25047261917564084</v>
      </c>
      <c r="AB34" s="187">
        <v>0.25047261917564084</v>
      </c>
      <c r="AC34" s="187">
        <v>0.2240101700424504</v>
      </c>
      <c r="AD34" s="187">
        <v>0.25047261917564084</v>
      </c>
      <c r="AE34" s="187">
        <v>0.25047261917564084</v>
      </c>
      <c r="AF34" s="187">
        <v>0.20348991883588835</v>
      </c>
      <c r="AG34" s="187">
        <v>0.25047261917564084</v>
      </c>
      <c r="AH34" s="187">
        <v>0.25047261917564084</v>
      </c>
      <c r="AI34" s="187">
        <v>0.21766695741552203</v>
      </c>
      <c r="AJ34" s="187">
        <v>0.227143381572091</v>
      </c>
      <c r="AK34" s="187">
        <v>0.2339192770351899</v>
      </c>
      <c r="AL34" s="187">
        <v>0.24322946590788727</v>
      </c>
      <c r="AM34" s="187">
        <v>0.2568160693249997</v>
      </c>
      <c r="AN34" s="188">
        <v>0.2689002105869855</v>
      </c>
      <c r="AO34" s="187">
        <v>0.2906579437493699</v>
      </c>
      <c r="AP34" s="197">
        <v>0.2899428876033363</v>
      </c>
      <c r="AQ34" s="187">
        <v>0.2916880853104371</v>
      </c>
      <c r="AR34" s="187">
        <v>0.301303570398564</v>
      </c>
      <c r="AS34" s="187">
        <v>0.3196762260363924</v>
      </c>
      <c r="AT34" s="188">
        <v>0.3377224227863219</v>
      </c>
      <c r="AU34" s="187">
        <v>0.34793051667960495</v>
      </c>
      <c r="AV34" s="186">
        <v>0.34814564414227955</v>
      </c>
      <c r="AW34" s="187">
        <v>0.35217907728573095</v>
      </c>
      <c r="AX34" s="284">
        <v>0.35261182510343736</v>
      </c>
      <c r="AY34" s="283">
        <v>0.3630621533142809</v>
      </c>
      <c r="AZ34" s="355">
        <v>0.38953480934753937</v>
      </c>
      <c r="BA34" s="356">
        <v>0.38044039141641667</v>
      </c>
      <c r="BB34" s="355">
        <v>0.38094553864694647</v>
      </c>
      <c r="BC34" s="355">
        <v>0.38244678707617386</v>
      </c>
      <c r="BD34" s="355">
        <v>0.3861193404513045</v>
      </c>
      <c r="BE34" s="356">
        <v>0.3920493126251326</v>
      </c>
      <c r="BF34" s="357">
        <v>0.4006139952257126</v>
      </c>
      <c r="BG34" s="357">
        <v>0.41694109614841957</v>
      </c>
      <c r="BH34" s="357">
        <v>0.44620346940670824</v>
      </c>
      <c r="BI34" s="355">
        <v>0.45774773028898436</v>
      </c>
      <c r="BJ34" s="355">
        <v>0.4676626459923991</v>
      </c>
      <c r="BK34" s="357">
        <v>0.48575743940385235</v>
      </c>
      <c r="BL34" s="357">
        <v>0.5231973471569952</v>
      </c>
      <c r="BM34" s="355">
        <v>0.5227607795405609</v>
      </c>
      <c r="BN34" s="355">
        <v>0.5364343443850891</v>
      </c>
      <c r="BO34" s="355">
        <v>0.5462427961167838</v>
      </c>
      <c r="BP34" s="355">
        <v>0.5656604709136797</v>
      </c>
      <c r="BQ34" s="355">
        <v>0.5800964997401405</v>
      </c>
      <c r="BR34" s="356">
        <v>0.6000861145790677</v>
      </c>
      <c r="BS34" s="355">
        <v>0.6132639468573094</v>
      </c>
      <c r="BT34" s="355">
        <v>0.6268049400761262</v>
      </c>
      <c r="BU34" s="355">
        <v>0.6304175222854231</v>
      </c>
      <c r="BV34" s="355">
        <v>0.6149228608033775</v>
      </c>
      <c r="BW34" s="461">
        <v>0.6016469353461033</v>
      </c>
      <c r="BX34" s="461">
        <v>0.6027357623571769</v>
      </c>
      <c r="BY34" s="461">
        <v>0.5900381688942684</v>
      </c>
      <c r="BZ34" s="461">
        <v>0.581131954491653</v>
      </c>
      <c r="CA34" s="461">
        <v>0.5673251940230541</v>
      </c>
      <c r="CB34" s="461">
        <v>0.5604225228481169</v>
      </c>
      <c r="CC34" s="461">
        <v>0.5523990142168319</v>
      </c>
      <c r="CD34" s="509">
        <v>0.5583368128560873</v>
      </c>
      <c r="CE34" s="509">
        <v>0.5580621867180917</v>
      </c>
      <c r="CF34" s="188">
        <v>0.5553403312877999</v>
      </c>
      <c r="CG34" s="509">
        <v>0.5604602418099844</v>
      </c>
      <c r="CH34" s="509">
        <v>0.5706113711628811</v>
      </c>
      <c r="CI34" s="549">
        <v>0.5775185431733649</v>
      </c>
      <c r="CJ34" s="509">
        <v>0.58829745098729</v>
      </c>
      <c r="CK34" s="549">
        <v>0.5894861473103121</v>
      </c>
      <c r="CL34" s="550">
        <v>0.5888824487500288</v>
      </c>
      <c r="CM34" s="550">
        <v>0.5895821663962794</v>
      </c>
      <c r="CN34" s="550">
        <v>0.5912981602242099</v>
      </c>
      <c r="CO34" s="550">
        <v>0.5930839667681171</v>
      </c>
      <c r="CP34" s="311"/>
      <c r="CQ34" s="312"/>
    </row>
    <row r="35" spans="1:95" ht="12.75">
      <c r="A35" s="3"/>
      <c r="B35" s="63"/>
      <c r="C35" s="24"/>
      <c r="D35" s="30" t="s">
        <v>180</v>
      </c>
      <c r="E35" s="88"/>
      <c r="F35" s="88"/>
      <c r="G35" s="91"/>
      <c r="H35" s="91"/>
      <c r="I35" s="91"/>
      <c r="J35" s="114"/>
      <c r="K35" s="91"/>
      <c r="L35" s="91"/>
      <c r="M35" s="91"/>
      <c r="N35" s="91"/>
      <c r="O35" s="91"/>
      <c r="P35" s="20"/>
      <c r="Q35" s="187">
        <v>0.07584540095010697</v>
      </c>
      <c r="R35" s="187"/>
      <c r="S35" s="187"/>
      <c r="T35" s="187"/>
      <c r="U35" s="187"/>
      <c r="V35" s="187"/>
      <c r="W35" s="187">
        <v>0.08603754377717791</v>
      </c>
      <c r="X35" s="187"/>
      <c r="Y35" s="187"/>
      <c r="Z35" s="187">
        <v>0.0991784854988828</v>
      </c>
      <c r="AA35" s="187"/>
      <c r="AB35" s="187"/>
      <c r="AC35" s="187">
        <v>0.11008397446846742</v>
      </c>
      <c r="AD35" s="187"/>
      <c r="AE35" s="187"/>
      <c r="AF35" s="187">
        <v>0.1065058446918248</v>
      </c>
      <c r="AG35" s="187"/>
      <c r="AH35" s="187"/>
      <c r="AI35" s="187">
        <v>0.1126752517908677</v>
      </c>
      <c r="AJ35" s="187">
        <v>0.11964878176243293</v>
      </c>
      <c r="AK35" s="187">
        <v>0.12523837899873244</v>
      </c>
      <c r="AL35" s="187">
        <v>0.1305394896304518</v>
      </c>
      <c r="AM35" s="187">
        <v>0.14456070533683696</v>
      </c>
      <c r="AN35" s="188">
        <v>0.15849134568592774</v>
      </c>
      <c r="AO35" s="187">
        <v>0.16363435214453556</v>
      </c>
      <c r="AP35" s="197">
        <v>0.16269739210165654</v>
      </c>
      <c r="AQ35" s="187">
        <v>0.16787167091678976</v>
      </c>
      <c r="AR35" s="187">
        <v>0.17272248061754525</v>
      </c>
      <c r="AS35" s="187">
        <v>0.18925432982660212</v>
      </c>
      <c r="AT35" s="188">
        <v>0.20188666908074232</v>
      </c>
      <c r="AU35" s="187">
        <v>0.20943961032179034</v>
      </c>
      <c r="AV35" s="186">
        <v>0.21167753701917127</v>
      </c>
      <c r="AW35" s="187">
        <v>0.21456109090490164</v>
      </c>
      <c r="AX35" s="284">
        <v>0.21441142161728607</v>
      </c>
      <c r="AY35" s="283">
        <v>0.22650014048208908</v>
      </c>
      <c r="AZ35" s="355">
        <v>0.23907176451734777</v>
      </c>
      <c r="BA35" s="356">
        <v>0.24166646421933452</v>
      </c>
      <c r="BB35" s="355">
        <v>0.24392228324353282</v>
      </c>
      <c r="BC35" s="355">
        <v>0.24487127280268892</v>
      </c>
      <c r="BD35" s="355">
        <v>0.24315824521631588</v>
      </c>
      <c r="BE35" s="356">
        <v>0.2518462976267635</v>
      </c>
      <c r="BF35" s="357">
        <v>0.2585020200432122</v>
      </c>
      <c r="BG35" s="357">
        <v>0.2706971267902336</v>
      </c>
      <c r="BH35" s="357">
        <v>0.29838217290584784</v>
      </c>
      <c r="BI35" s="355">
        <v>0.30819977680922483</v>
      </c>
      <c r="BJ35" s="355">
        <v>0.32039341270133276</v>
      </c>
      <c r="BK35" s="357">
        <v>0.33478474819048526</v>
      </c>
      <c r="BL35" s="357">
        <v>0.3641519919161951</v>
      </c>
      <c r="BM35" s="355">
        <v>0.3743681496195885</v>
      </c>
      <c r="BN35" s="355">
        <v>0.3945983761033271</v>
      </c>
      <c r="BO35" s="355">
        <v>0.4078884025464864</v>
      </c>
      <c r="BP35" s="355">
        <v>0.4280510956648848</v>
      </c>
      <c r="BQ35" s="355">
        <v>0.4436746208019498</v>
      </c>
      <c r="BR35" s="356">
        <v>0.4653099861005778</v>
      </c>
      <c r="BS35" s="355">
        <v>0.48194192853533946</v>
      </c>
      <c r="BT35" s="355">
        <v>0.49653480899438257</v>
      </c>
      <c r="BU35" s="355">
        <v>0.5024804610731608</v>
      </c>
      <c r="BV35" s="355">
        <v>0.4858456535181409</v>
      </c>
      <c r="BW35" s="461">
        <v>0.4708994702868584</v>
      </c>
      <c r="BX35" s="461">
        <v>0.468627716851661</v>
      </c>
      <c r="BY35" s="461">
        <v>0.4632426177659171</v>
      </c>
      <c r="BZ35" s="461">
        <v>0.4575570967683648</v>
      </c>
      <c r="CA35" s="461">
        <v>0.44560042978442993</v>
      </c>
      <c r="CB35" s="461">
        <v>0.4379184297844923</v>
      </c>
      <c r="CC35" s="461">
        <v>0.4268861082050748</v>
      </c>
      <c r="CD35" s="509">
        <v>0.4385458843011509</v>
      </c>
      <c r="CE35" s="509">
        <v>0.437636497908683</v>
      </c>
      <c r="CF35" s="188">
        <v>0.43594679829229926</v>
      </c>
      <c r="CG35" s="509">
        <v>0.44690838736324706</v>
      </c>
      <c r="CH35" s="509">
        <v>0.4565522335599953</v>
      </c>
      <c r="CI35" s="549">
        <v>0.4639928816408448</v>
      </c>
      <c r="CJ35" s="509">
        <v>0.47450944562480524</v>
      </c>
      <c r="CK35" s="549">
        <v>0.4738155899680684</v>
      </c>
      <c r="CL35" s="550">
        <v>0.4722676622427389</v>
      </c>
      <c r="CM35" s="550">
        <v>0.47288298084537284</v>
      </c>
      <c r="CN35" s="550">
        <v>0.47454323736338977</v>
      </c>
      <c r="CO35" s="550">
        <v>0.47587362463881444</v>
      </c>
      <c r="CP35" s="311"/>
      <c r="CQ35" s="312"/>
    </row>
    <row r="36" spans="1:95"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58"/>
      <c r="BA36" s="359"/>
      <c r="BB36" s="358"/>
      <c r="BC36" s="358"/>
      <c r="BD36" s="358"/>
      <c r="BE36" s="359"/>
      <c r="BF36" s="360"/>
      <c r="BG36" s="360"/>
      <c r="BH36" s="360"/>
      <c r="BI36" s="358"/>
      <c r="BJ36" s="358"/>
      <c r="BK36" s="360"/>
      <c r="BL36" s="360"/>
      <c r="BM36" s="358"/>
      <c r="BN36" s="358"/>
      <c r="BO36" s="358"/>
      <c r="BP36" s="358"/>
      <c r="BQ36" s="358"/>
      <c r="BR36" s="360"/>
      <c r="BS36" s="358"/>
      <c r="BT36" s="358"/>
      <c r="BU36" s="358"/>
      <c r="BV36" s="358"/>
      <c r="BW36" s="361"/>
      <c r="BX36" s="361"/>
      <c r="BY36" s="361"/>
      <c r="BZ36" s="361"/>
      <c r="CA36" s="361"/>
      <c r="CB36" s="361"/>
      <c r="CC36" s="361"/>
      <c r="CD36" s="361"/>
      <c r="CE36" s="361"/>
      <c r="CF36" s="485"/>
      <c r="CG36" s="361"/>
      <c r="CH36" s="361"/>
      <c r="CI36" s="485"/>
      <c r="CJ36" s="361"/>
      <c r="CK36" s="485"/>
      <c r="CL36" s="362"/>
      <c r="CM36" s="362"/>
      <c r="CN36" s="362"/>
      <c r="CO36" s="362"/>
      <c r="CP36" s="363" t="s">
        <v>3</v>
      </c>
      <c r="CQ36" s="364"/>
    </row>
    <row r="37" spans="1:95" ht="12.75" customHeight="1">
      <c r="A37" s="3"/>
      <c r="B37" s="577"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5">
        <v>1047.9133227742748</v>
      </c>
      <c r="BA37" s="366">
        <v>1116.3170241618204</v>
      </c>
      <c r="BB37" s="365">
        <v>1152.3032589683144</v>
      </c>
      <c r="BC37" s="365">
        <v>1189.9424378529784</v>
      </c>
      <c r="BD37" s="365">
        <v>1210.0672283726235</v>
      </c>
      <c r="BE37" s="366">
        <v>1241.7079500101652</v>
      </c>
      <c r="BF37" s="367">
        <v>1301.596382321019</v>
      </c>
      <c r="BG37" s="367">
        <v>1345.8442133564995</v>
      </c>
      <c r="BH37" s="367">
        <v>1495.4404001971466</v>
      </c>
      <c r="BI37" s="365">
        <v>1615.725121774319</v>
      </c>
      <c r="BJ37" s="365">
        <v>1703.7773526831816</v>
      </c>
      <c r="BK37" s="367">
        <v>1751.914488146789</v>
      </c>
      <c r="BL37" s="367">
        <v>1811.6930096103038</v>
      </c>
      <c r="BM37" s="365">
        <v>1994.8008454063745</v>
      </c>
      <c r="BN37" s="365">
        <v>2222.39672676502</v>
      </c>
      <c r="BO37" s="365">
        <v>2380.595087908108</v>
      </c>
      <c r="BP37" s="365">
        <v>2594.6896483780824</v>
      </c>
      <c r="BQ37" s="365">
        <v>2711.8612323855755</v>
      </c>
      <c r="BR37" s="367">
        <v>2897.6649706769663</v>
      </c>
      <c r="BS37" s="365">
        <v>3068.48299425</v>
      </c>
      <c r="BT37" s="365">
        <v>3145.8111796291014</v>
      </c>
      <c r="BU37" s="365">
        <v>3164.830440114449</v>
      </c>
      <c r="BV37" s="365">
        <v>3130.747813736011</v>
      </c>
      <c r="BW37" s="449">
        <v>3086.4738281520804</v>
      </c>
      <c r="BX37" s="449">
        <v>3055.9739694734585</v>
      </c>
      <c r="BY37" s="449">
        <v>3131.6850622955526</v>
      </c>
      <c r="BZ37" s="449">
        <v>3124.7326695437587</v>
      </c>
      <c r="CA37" s="449">
        <v>3240.778009494979</v>
      </c>
      <c r="CB37" s="449">
        <v>3292.050917090388</v>
      </c>
      <c r="CC37" s="449">
        <v>3224.726360938307</v>
      </c>
      <c r="CD37" s="449">
        <v>3157.092173414634</v>
      </c>
      <c r="CE37" s="449">
        <v>2989.8134951391676</v>
      </c>
      <c r="CF37" s="367">
        <v>2947.745120836442</v>
      </c>
      <c r="CG37" s="449">
        <f>+CG38+CG41</f>
        <v>2832.85455961693</v>
      </c>
      <c r="CH37" s="449">
        <v>2752.319402159254</v>
      </c>
      <c r="CI37" s="556">
        <v>2703.689123242468</v>
      </c>
      <c r="CJ37" s="449">
        <v>2696.2674489038736</v>
      </c>
      <c r="CK37" s="556">
        <v>2696.2674489038736</v>
      </c>
      <c r="CL37" s="557">
        <v>2696.2674489038736</v>
      </c>
      <c r="CM37" s="557">
        <v>2696.2674489038736</v>
      </c>
      <c r="CN37" s="557">
        <v>2696.2674489038736</v>
      </c>
      <c r="CO37" s="557">
        <v>2678.221402344333</v>
      </c>
      <c r="CP37" s="311">
        <f aca="true" t="shared" si="8" ref="CP37:CP44">+CO37-CJ37</f>
        <v>-18.046046559540628</v>
      </c>
      <c r="CQ37" s="312">
        <f aca="true" t="shared" si="9" ref="CQ37:CQ44">+(CO37/CJ37-1)</f>
        <v>-0.00669297349077036</v>
      </c>
    </row>
    <row r="38" spans="1:95" ht="12.75">
      <c r="A38" s="3"/>
      <c r="B38" s="577"/>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68">
        <v>799.0142148373266</v>
      </c>
      <c r="BA38" s="369">
        <v>813.7273048192161</v>
      </c>
      <c r="BB38" s="368">
        <v>807.5007957237009</v>
      </c>
      <c r="BC38" s="368">
        <v>792.803695774398</v>
      </c>
      <c r="BD38" s="368">
        <v>798.7730440887199</v>
      </c>
      <c r="BE38" s="369">
        <v>802.7282665285895</v>
      </c>
      <c r="BF38" s="370">
        <v>803.2353201554141</v>
      </c>
      <c r="BG38" s="370">
        <v>806.6920596885457</v>
      </c>
      <c r="BH38" s="370">
        <v>801.3518328819714</v>
      </c>
      <c r="BI38" s="368">
        <v>794.7950586588845</v>
      </c>
      <c r="BJ38" s="368">
        <v>800.2731154080835</v>
      </c>
      <c r="BK38" s="370">
        <v>800.022638231979</v>
      </c>
      <c r="BL38" s="370">
        <v>790.2039354755614</v>
      </c>
      <c r="BM38" s="368">
        <v>789.9436391354582</v>
      </c>
      <c r="BN38" s="368">
        <v>785.1257884152203</v>
      </c>
      <c r="BO38" s="368">
        <v>796.0358164378378</v>
      </c>
      <c r="BP38" s="368">
        <v>816.7774493534247</v>
      </c>
      <c r="BQ38" s="368">
        <v>829.7054079750346</v>
      </c>
      <c r="BR38" s="370">
        <v>845.5698710098314</v>
      </c>
      <c r="BS38" s="368">
        <v>860.7195147499999</v>
      </c>
      <c r="BT38" s="368">
        <v>869.167117746077</v>
      </c>
      <c r="BU38" s="368">
        <v>866.2169579685265</v>
      </c>
      <c r="BV38" s="368">
        <v>864.8280624763271</v>
      </c>
      <c r="BW38" s="371">
        <v>855.4958576269728</v>
      </c>
      <c r="BX38" s="371">
        <v>853.6797506757533</v>
      </c>
      <c r="BY38" s="371">
        <v>865.3431260473458</v>
      </c>
      <c r="BZ38" s="371">
        <v>877.1387475638451</v>
      </c>
      <c r="CA38" s="371">
        <v>963.4847597977044</v>
      </c>
      <c r="CB38" s="371">
        <v>1065.0270270286946</v>
      </c>
      <c r="CC38" s="371">
        <v>1110.0738355552369</v>
      </c>
      <c r="CD38" s="371">
        <v>1125.250287549498</v>
      </c>
      <c r="CE38" s="371">
        <v>1123.4833986212338</v>
      </c>
      <c r="CF38" s="370">
        <v>1139.4402947302729</v>
      </c>
      <c r="CG38" s="371">
        <f>+CG39/CG109+CG40</f>
        <v>1127.5721135824967</v>
      </c>
      <c r="CH38" s="371">
        <v>1120.1800576140604</v>
      </c>
      <c r="CI38" s="558">
        <v>1114.109714298422</v>
      </c>
      <c r="CJ38" s="371">
        <v>1112.6090516814922</v>
      </c>
      <c r="CK38" s="558">
        <v>1112.6090516814922</v>
      </c>
      <c r="CL38" s="559">
        <v>1112.6090516814922</v>
      </c>
      <c r="CM38" s="559">
        <v>1112.6090516814922</v>
      </c>
      <c r="CN38" s="559">
        <v>1112.6090516814922</v>
      </c>
      <c r="CO38" s="559">
        <v>1108.2645039913918</v>
      </c>
      <c r="CP38" s="311">
        <f t="shared" si="8"/>
        <v>-4.3445476901003985</v>
      </c>
      <c r="CQ38" s="312">
        <f t="shared" si="9"/>
        <v>-0.0039048286399742116</v>
      </c>
    </row>
    <row r="39" spans="1:95" ht="12.75" customHeight="1">
      <c r="A39" s="3"/>
      <c r="B39" s="577"/>
      <c r="C39" s="24"/>
      <c r="D39" s="30" t="s">
        <v>136</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18">
        <v>4535.430393660001</v>
      </c>
      <c r="BA39" s="319">
        <v>4663.311271119999</v>
      </c>
      <c r="BB39" s="318">
        <v>4719.16518826</v>
      </c>
      <c r="BC39" s="318">
        <v>4753.50956966</v>
      </c>
      <c r="BD39" s="318">
        <v>4842.51151786</v>
      </c>
      <c r="BE39" s="319">
        <v>4882.41630758</v>
      </c>
      <c r="BF39" s="311">
        <v>4919.58181322</v>
      </c>
      <c r="BG39" s="311">
        <v>4964.9216837799995</v>
      </c>
      <c r="BH39" s="311">
        <v>5026.911001519999</v>
      </c>
      <c r="BI39" s="318">
        <v>5063.59692226</v>
      </c>
      <c r="BJ39" s="318">
        <v>5140.70333518</v>
      </c>
      <c r="BK39" s="311">
        <v>5178.36378971</v>
      </c>
      <c r="BL39" s="311">
        <v>5100.78663155</v>
      </c>
      <c r="BM39" s="318">
        <v>5143.40896269</v>
      </c>
      <c r="BN39" s="318">
        <v>5202.08803523</v>
      </c>
      <c r="BO39" s="318">
        <v>5250.28384164</v>
      </c>
      <c r="BP39" s="318">
        <v>5370.16798028</v>
      </c>
      <c r="BQ39" s="318">
        <v>5419.8825115</v>
      </c>
      <c r="BR39" s="311">
        <v>5479.4229215899995</v>
      </c>
      <c r="BS39" s="318">
        <v>5526.326183839999</v>
      </c>
      <c r="BT39" s="318">
        <v>5568.1980453999995</v>
      </c>
      <c r="BU39" s="318">
        <v>5591.000136199999</v>
      </c>
      <c r="BV39" s="318">
        <v>5614.11239546</v>
      </c>
      <c r="BW39" s="346">
        <v>5592.476087659999</v>
      </c>
      <c r="BX39" s="346">
        <v>5583.30282221</v>
      </c>
      <c r="BY39" s="346">
        <v>5687.59754855</v>
      </c>
      <c r="BZ39" s="346">
        <v>5811.63303052</v>
      </c>
      <c r="CA39" s="346">
        <v>6434.374735789999</v>
      </c>
      <c r="CB39" s="346">
        <v>7200.972048390002</v>
      </c>
      <c r="CC39" s="346">
        <v>7586.390803820001</v>
      </c>
      <c r="CD39" s="346">
        <v>7743.692914220001</v>
      </c>
      <c r="CE39" s="346">
        <v>7794.80469839</v>
      </c>
      <c r="CF39" s="311">
        <v>7909.836854270002</v>
      </c>
      <c r="CG39" s="346">
        <v>7831.297631670002</v>
      </c>
      <c r="CH39" s="346">
        <v>7779.77500157</v>
      </c>
      <c r="CI39" s="323">
        <v>7737.464708660001</v>
      </c>
      <c r="CJ39" s="346">
        <v>7727.00509022</v>
      </c>
      <c r="CK39" s="323">
        <v>7727.00509022</v>
      </c>
      <c r="CL39" s="540">
        <v>7727.00509022</v>
      </c>
      <c r="CM39" s="540">
        <v>7727.00509022</v>
      </c>
      <c r="CN39" s="540">
        <v>7727.00509022</v>
      </c>
      <c r="CO39" s="540">
        <v>7696.723592820001</v>
      </c>
      <c r="CP39" s="311">
        <f t="shared" si="8"/>
        <v>-30.281497399999353</v>
      </c>
      <c r="CQ39" s="312">
        <f t="shared" si="9"/>
        <v>-0.003918917749688888</v>
      </c>
    </row>
    <row r="40" spans="1:95" ht="12.75" customHeight="1">
      <c r="A40" s="3"/>
      <c r="B40" s="577"/>
      <c r="C40" s="24"/>
      <c r="D40" s="30" t="s">
        <v>137</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18">
        <v>227.081</v>
      </c>
      <c r="BA40" s="319">
        <v>224.18099999999998</v>
      </c>
      <c r="BB40" s="318">
        <v>209.381</v>
      </c>
      <c r="BC40" s="318">
        <v>190.33100000000002</v>
      </c>
      <c r="BD40" s="318">
        <v>185.02</v>
      </c>
      <c r="BE40" s="319">
        <v>182.345</v>
      </c>
      <c r="BF40" s="311">
        <v>176.537</v>
      </c>
      <c r="BG40" s="311">
        <v>167.706</v>
      </c>
      <c r="BH40" s="311">
        <v>149.35299999999998</v>
      </c>
      <c r="BI40" s="318">
        <v>138.038</v>
      </c>
      <c r="BJ40" s="318">
        <v>130.038</v>
      </c>
      <c r="BK40" s="311">
        <v>121.33800000000001</v>
      </c>
      <c r="BL40" s="311">
        <v>116.388</v>
      </c>
      <c r="BM40" s="318">
        <v>106.888</v>
      </c>
      <c r="BN40" s="318">
        <v>90.58800000000001</v>
      </c>
      <c r="BO40" s="318">
        <v>86.53800000000001</v>
      </c>
      <c r="BP40" s="318">
        <v>81.138</v>
      </c>
      <c r="BQ40" s="318">
        <v>77.988</v>
      </c>
      <c r="BR40" s="311">
        <v>75.98800000000001</v>
      </c>
      <c r="BS40" s="318">
        <v>75.73</v>
      </c>
      <c r="BT40" s="318">
        <v>74.845</v>
      </c>
      <c r="BU40" s="318">
        <v>66.36</v>
      </c>
      <c r="BV40" s="318">
        <v>59.36</v>
      </c>
      <c r="BW40" s="346">
        <v>53.132</v>
      </c>
      <c r="BX40" s="346">
        <v>52.632</v>
      </c>
      <c r="BY40" s="346">
        <v>49.332</v>
      </c>
      <c r="BZ40" s="346">
        <v>43.332</v>
      </c>
      <c r="CA40" s="346">
        <v>40.332</v>
      </c>
      <c r="CB40" s="346">
        <v>31.889000000000006</v>
      </c>
      <c r="CC40" s="346">
        <v>21.639000000000006</v>
      </c>
      <c r="CD40" s="346">
        <v>14.247000000000007</v>
      </c>
      <c r="CE40" s="346">
        <v>5.147000000000007</v>
      </c>
      <c r="CF40" s="311">
        <v>4.600000000000008</v>
      </c>
      <c r="CG40" s="346">
        <v>4.000000000000008</v>
      </c>
      <c r="CH40" s="346">
        <v>4.000000000000008</v>
      </c>
      <c r="CI40" s="323">
        <v>4.000000000000008</v>
      </c>
      <c r="CJ40" s="346">
        <v>4.000000000000008</v>
      </c>
      <c r="CK40" s="323">
        <v>4.000000000000008</v>
      </c>
      <c r="CL40" s="540">
        <v>4.000000000000008</v>
      </c>
      <c r="CM40" s="540">
        <v>4.000000000000008</v>
      </c>
      <c r="CN40" s="540">
        <v>4.000000000000008</v>
      </c>
      <c r="CO40" s="540">
        <v>4.000000000000008</v>
      </c>
      <c r="CP40" s="311">
        <f t="shared" si="8"/>
        <v>0</v>
      </c>
      <c r="CQ40" s="312">
        <f t="shared" si="9"/>
        <v>0</v>
      </c>
    </row>
    <row r="41" spans="1:95" ht="12.75">
      <c r="A41" s="3"/>
      <c r="B41" s="577"/>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68">
        <v>248.8991079369483</v>
      </c>
      <c r="BA41" s="369">
        <v>302.5897193426043</v>
      </c>
      <c r="BB41" s="368">
        <v>344.8024632446135</v>
      </c>
      <c r="BC41" s="368">
        <v>397.1387420785805</v>
      </c>
      <c r="BD41" s="368">
        <v>411.2941842839037</v>
      </c>
      <c r="BE41" s="369">
        <v>438.97968348157565</v>
      </c>
      <c r="BF41" s="370">
        <v>498.36106216560506</v>
      </c>
      <c r="BG41" s="370">
        <v>539.1521536679537</v>
      </c>
      <c r="BH41" s="370">
        <v>694.088567315175</v>
      </c>
      <c r="BI41" s="368">
        <v>820.9300631154345</v>
      </c>
      <c r="BJ41" s="368">
        <v>903.5042372750979</v>
      </c>
      <c r="BK41" s="370">
        <v>951.8918499148099</v>
      </c>
      <c r="BL41" s="370">
        <v>1021.4890741347424</v>
      </c>
      <c r="BM41" s="368">
        <v>1204.8572062709163</v>
      </c>
      <c r="BN41" s="368">
        <v>1437.2709383497997</v>
      </c>
      <c r="BO41" s="368">
        <v>1584.5592714702702</v>
      </c>
      <c r="BP41" s="368">
        <v>1777.9121990246576</v>
      </c>
      <c r="BQ41" s="368">
        <v>1882.1558244105408</v>
      </c>
      <c r="BR41" s="370">
        <v>2052.095099667135</v>
      </c>
      <c r="BS41" s="368">
        <v>2207.7634795</v>
      </c>
      <c r="BT41" s="368">
        <v>2276.6440618830243</v>
      </c>
      <c r="BU41" s="368">
        <v>2298.6134821459227</v>
      </c>
      <c r="BV41" s="368">
        <v>2265.919751259684</v>
      </c>
      <c r="BW41" s="371">
        <v>2230.9779705251076</v>
      </c>
      <c r="BX41" s="371">
        <v>2202.294218797705</v>
      </c>
      <c r="BY41" s="371">
        <v>2266.341936248207</v>
      </c>
      <c r="BZ41" s="371">
        <v>2247.593921979914</v>
      </c>
      <c r="CA41" s="371">
        <v>2277.2932496972744</v>
      </c>
      <c r="CB41" s="371">
        <v>2227.0238900616932</v>
      </c>
      <c r="CC41" s="371">
        <v>2114.65252538307</v>
      </c>
      <c r="CD41" s="371">
        <v>2031.8418858651362</v>
      </c>
      <c r="CE41" s="371">
        <v>1866.330096517934</v>
      </c>
      <c r="CF41" s="370">
        <v>1808.3048261061692</v>
      </c>
      <c r="CG41" s="371">
        <f>+CG42/CG109+CG44</f>
        <v>1705.2824460344334</v>
      </c>
      <c r="CH41" s="371">
        <v>1632.1393445451936</v>
      </c>
      <c r="CI41" s="558">
        <v>1589.5794089440462</v>
      </c>
      <c r="CJ41" s="371">
        <v>1583.6583972223816</v>
      </c>
      <c r="CK41" s="558">
        <v>1583.6583972223816</v>
      </c>
      <c r="CL41" s="559">
        <v>1583.6583972223816</v>
      </c>
      <c r="CM41" s="559">
        <v>1583.6583972223816</v>
      </c>
      <c r="CN41" s="559">
        <v>1583.6583972223816</v>
      </c>
      <c r="CO41" s="559">
        <v>1569.9568983529414</v>
      </c>
      <c r="CP41" s="311">
        <f t="shared" si="8"/>
        <v>-13.701498869440229</v>
      </c>
      <c r="CQ41" s="312">
        <f t="shared" si="9"/>
        <v>-0.00865180198802451</v>
      </c>
    </row>
    <row r="42" spans="1:95" ht="12.75">
      <c r="A42" s="3"/>
      <c r="B42" s="577"/>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18">
        <v>1952.24790594</v>
      </c>
      <c r="BA42" s="319">
        <v>2360.1519399999997</v>
      </c>
      <c r="BB42" s="318">
        <v>2674.618975</v>
      </c>
      <c r="BC42" s="318">
        <v>3050.579675</v>
      </c>
      <c r="BD42" s="318">
        <v>3168.578114</v>
      </c>
      <c r="BE42" s="319">
        <v>3380.792109</v>
      </c>
      <c r="BF42" s="311">
        <v>3877.594338</v>
      </c>
      <c r="BG42" s="311">
        <v>4163.959734</v>
      </c>
      <c r="BH42" s="311">
        <v>5306.897604</v>
      </c>
      <c r="BI42" s="318">
        <v>6284.84553662</v>
      </c>
      <c r="BJ42" s="318">
        <v>6874.4617499000005</v>
      </c>
      <c r="BK42" s="311">
        <v>7240.04481485</v>
      </c>
      <c r="BL42" s="311">
        <v>7702.997891200001</v>
      </c>
      <c r="BM42" s="318">
        <v>9043.057163219999</v>
      </c>
      <c r="BN42" s="318">
        <v>10705.838528240001</v>
      </c>
      <c r="BO42" s="318">
        <v>11644.33860888</v>
      </c>
      <c r="BP42" s="318">
        <v>12883.85905288</v>
      </c>
      <c r="BQ42" s="318">
        <v>13505.453494</v>
      </c>
      <c r="BR42" s="311">
        <v>14575.317109630001</v>
      </c>
      <c r="BS42" s="318">
        <v>15535.614895679999</v>
      </c>
      <c r="BT42" s="318">
        <v>15938.2448738</v>
      </c>
      <c r="BU42" s="318">
        <v>16046.3382402</v>
      </c>
      <c r="BV42" s="318">
        <v>15764.528196279998</v>
      </c>
      <c r="BW42" s="346">
        <v>15527.953984560001</v>
      </c>
      <c r="BX42" s="346">
        <v>15307.11823502</v>
      </c>
      <c r="BY42" s="346">
        <v>15726.70329565</v>
      </c>
      <c r="BZ42" s="346">
        <v>15582.0896362</v>
      </c>
      <c r="CA42" s="346">
        <v>15795.36695039</v>
      </c>
      <c r="CB42" s="346">
        <v>15471.475513730002</v>
      </c>
      <c r="CC42" s="346">
        <v>14722.400101919999</v>
      </c>
      <c r="CD42" s="346">
        <v>14159.14994448</v>
      </c>
      <c r="CE42" s="346">
        <v>13006.229772730001</v>
      </c>
      <c r="CF42" s="311">
        <v>12599.702637959997</v>
      </c>
      <c r="CG42" s="346">
        <v>11879.54564886</v>
      </c>
      <c r="CH42" s="346">
        <v>11368.34423148</v>
      </c>
      <c r="CI42" s="323">
        <v>11073.792480340002</v>
      </c>
      <c r="CJ42" s="346">
        <v>11033.220028640002</v>
      </c>
      <c r="CK42" s="323">
        <v>11033.220028640002</v>
      </c>
      <c r="CL42" s="540">
        <v>11033.220028640002</v>
      </c>
      <c r="CM42" s="540">
        <v>11033.220028640002</v>
      </c>
      <c r="CN42" s="540">
        <v>11033.220028640002</v>
      </c>
      <c r="CO42" s="540">
        <v>10938.417581520001</v>
      </c>
      <c r="CP42" s="311">
        <f t="shared" si="8"/>
        <v>-94.80244712000058</v>
      </c>
      <c r="CQ42" s="312">
        <f t="shared" si="9"/>
        <v>-0.008592455047022773</v>
      </c>
    </row>
    <row r="43" spans="1:95" ht="12.75" customHeight="1">
      <c r="A43" s="3"/>
      <c r="B43" s="577"/>
      <c r="C43" s="24"/>
      <c r="D43" s="30" t="s">
        <v>258</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18"/>
      <c r="BA43" s="319"/>
      <c r="BB43" s="318"/>
      <c r="BC43" s="318"/>
      <c r="BD43" s="318"/>
      <c r="BE43" s="319"/>
      <c r="BF43" s="311"/>
      <c r="BG43" s="311"/>
      <c r="BH43" s="311"/>
      <c r="BI43" s="318"/>
      <c r="BJ43" s="318">
        <v>16.23262632</v>
      </c>
      <c r="BK43" s="311">
        <v>51.25548374</v>
      </c>
      <c r="BL43" s="311">
        <v>69.20915015</v>
      </c>
      <c r="BM43" s="318">
        <v>88.11147427</v>
      </c>
      <c r="BN43" s="318">
        <v>106.06985055000001</v>
      </c>
      <c r="BO43" s="318">
        <v>113.39804312000001</v>
      </c>
      <c r="BP43" s="318">
        <v>119.5152134</v>
      </c>
      <c r="BQ43" s="318">
        <v>121.65181749999999</v>
      </c>
      <c r="BR43" s="311">
        <v>142.34452104</v>
      </c>
      <c r="BS43" s="318">
        <v>156.63271152</v>
      </c>
      <c r="BT43" s="318">
        <v>167.95534119999996</v>
      </c>
      <c r="BU43" s="318">
        <v>177.2007922</v>
      </c>
      <c r="BV43" s="318">
        <v>176.10153902</v>
      </c>
      <c r="BW43" s="346">
        <v>171.28468379999998</v>
      </c>
      <c r="BX43" s="346">
        <v>168.06865316</v>
      </c>
      <c r="BY43" s="346">
        <v>161.46681005</v>
      </c>
      <c r="BZ43" s="346">
        <v>156.16085736000002</v>
      </c>
      <c r="CA43" s="346">
        <v>161.99926839</v>
      </c>
      <c r="CB43" s="346">
        <v>160.16433273</v>
      </c>
      <c r="CC43" s="346">
        <v>149.74197392</v>
      </c>
      <c r="CD43" s="346">
        <v>134.22586647999998</v>
      </c>
      <c r="CE43" s="346">
        <v>108.26700438</v>
      </c>
      <c r="CF43" s="311">
        <v>94.06061820999999</v>
      </c>
      <c r="CG43" s="346">
        <v>77.45092564000001</v>
      </c>
      <c r="CH43" s="346">
        <v>65.57029845</v>
      </c>
      <c r="CI43" s="323">
        <v>54.731978420000004</v>
      </c>
      <c r="CJ43" s="346">
        <v>53.6254112</v>
      </c>
      <c r="CK43" s="323">
        <v>53.6254112</v>
      </c>
      <c r="CL43" s="540">
        <v>53.6254112</v>
      </c>
      <c r="CM43" s="540">
        <v>53.6254112</v>
      </c>
      <c r="CN43" s="540">
        <v>53.6254112</v>
      </c>
      <c r="CO43" s="540">
        <v>51.69578288</v>
      </c>
      <c r="CP43" s="311">
        <f t="shared" si="8"/>
        <v>-1.929628319999999</v>
      </c>
      <c r="CQ43" s="312">
        <f t="shared" si="9"/>
        <v>-0.035983468971516275</v>
      </c>
    </row>
    <row r="44" spans="1:95" ht="12.75">
      <c r="A44" s="3"/>
      <c r="B44" s="577"/>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18">
        <v>2.714</v>
      </c>
      <c r="BA44" s="319">
        <v>4.214</v>
      </c>
      <c r="BB44" s="318">
        <v>5.814</v>
      </c>
      <c r="BC44" s="318">
        <v>10.5</v>
      </c>
      <c r="BD44" s="318">
        <v>9.7</v>
      </c>
      <c r="BE44" s="319">
        <v>9.4</v>
      </c>
      <c r="BF44" s="311">
        <v>4.4</v>
      </c>
      <c r="BG44" s="311">
        <v>3.25</v>
      </c>
      <c r="BH44" s="311">
        <v>5.775</v>
      </c>
      <c r="BI44" s="318">
        <v>5.775</v>
      </c>
      <c r="BJ44" s="318">
        <v>7.225</v>
      </c>
      <c r="BK44" s="311">
        <v>3</v>
      </c>
      <c r="BL44" s="311">
        <v>3.92</v>
      </c>
      <c r="BM44" s="318">
        <v>3.92</v>
      </c>
      <c r="BN44" s="318">
        <v>7.92</v>
      </c>
      <c r="BO44" s="318">
        <v>11</v>
      </c>
      <c r="BP44" s="318">
        <v>13</v>
      </c>
      <c r="BQ44" s="318">
        <v>9</v>
      </c>
      <c r="BR44" s="311">
        <v>5</v>
      </c>
      <c r="BS44" s="318">
        <v>1</v>
      </c>
      <c r="BT44" s="318">
        <v>3</v>
      </c>
      <c r="BU44" s="318">
        <v>3</v>
      </c>
      <c r="BV44" s="318">
        <v>4.151</v>
      </c>
      <c r="BW44" s="346">
        <v>3.151</v>
      </c>
      <c r="BX44" s="346">
        <v>6.151</v>
      </c>
      <c r="BY44" s="346">
        <v>10</v>
      </c>
      <c r="BZ44" s="346">
        <v>12</v>
      </c>
      <c r="CA44" s="346">
        <v>11.1</v>
      </c>
      <c r="CB44" s="346">
        <v>7.299999999999985</v>
      </c>
      <c r="CC44" s="346">
        <v>2.399999999999985</v>
      </c>
      <c r="CD44" s="346">
        <v>0.3999999999999848</v>
      </c>
      <c r="CE44" s="346">
        <v>0.29999999999998483</v>
      </c>
      <c r="CF44" s="311">
        <v>0.5999999999999848</v>
      </c>
      <c r="CG44" s="346">
        <v>0.8999999999999847</v>
      </c>
      <c r="CH44" s="346">
        <v>1.0999999999999848</v>
      </c>
      <c r="CI44" s="323">
        <v>0.7999999999999848</v>
      </c>
      <c r="CJ44" s="346">
        <v>0.6999999999999849</v>
      </c>
      <c r="CK44" s="323">
        <v>0.6999999999999849</v>
      </c>
      <c r="CL44" s="540">
        <v>0.6999999999999849</v>
      </c>
      <c r="CM44" s="540">
        <v>0.6999999999999849</v>
      </c>
      <c r="CN44" s="540">
        <v>0.6999999999999849</v>
      </c>
      <c r="CO44" s="540">
        <v>0.5999999999999849</v>
      </c>
      <c r="CP44" s="311">
        <f t="shared" si="8"/>
        <v>-0.09999999999999998</v>
      </c>
      <c r="CQ44" s="312">
        <f t="shared" si="9"/>
        <v>-0.1428571428571459</v>
      </c>
    </row>
    <row r="45" spans="1:95" ht="12.75" customHeight="1">
      <c r="A45" s="3"/>
      <c r="B45" s="577"/>
      <c r="C45" s="24"/>
      <c r="D45" s="30" t="s">
        <v>138</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18">
        <v>0</v>
      </c>
      <c r="BA45" s="319">
        <v>0</v>
      </c>
      <c r="BB45" s="318">
        <v>0</v>
      </c>
      <c r="BC45" s="318">
        <v>0</v>
      </c>
      <c r="BD45" s="318">
        <v>0</v>
      </c>
      <c r="BE45" s="319">
        <v>0</v>
      </c>
      <c r="BF45" s="311">
        <v>0</v>
      </c>
      <c r="BG45" s="311">
        <v>0</v>
      </c>
      <c r="BH45" s="311">
        <v>0</v>
      </c>
      <c r="BI45" s="318">
        <v>0</v>
      </c>
      <c r="BJ45" s="318">
        <v>0</v>
      </c>
      <c r="BK45" s="311">
        <v>0</v>
      </c>
      <c r="BL45" s="311">
        <v>0</v>
      </c>
      <c r="BM45" s="318">
        <v>0</v>
      </c>
      <c r="BN45" s="318">
        <v>0</v>
      </c>
      <c r="BO45" s="318">
        <v>0</v>
      </c>
      <c r="BP45" s="318">
        <v>0</v>
      </c>
      <c r="BQ45" s="318">
        <v>0</v>
      </c>
      <c r="BR45" s="311">
        <v>0</v>
      </c>
      <c r="BS45" s="318">
        <v>0</v>
      </c>
      <c r="BT45" s="318">
        <v>0</v>
      </c>
      <c r="BU45" s="318">
        <v>0</v>
      </c>
      <c r="BV45" s="318">
        <v>0</v>
      </c>
      <c r="BW45" s="346">
        <v>0</v>
      </c>
      <c r="BX45" s="346">
        <v>0</v>
      </c>
      <c r="BY45" s="346">
        <v>0</v>
      </c>
      <c r="BZ45" s="346">
        <v>0</v>
      </c>
      <c r="CA45" s="346">
        <v>0</v>
      </c>
      <c r="CB45" s="346">
        <v>0</v>
      </c>
      <c r="CC45" s="346">
        <v>0</v>
      </c>
      <c r="CD45" s="346">
        <v>0</v>
      </c>
      <c r="CE45" s="346">
        <v>0</v>
      </c>
      <c r="CF45" s="311">
        <v>0</v>
      </c>
      <c r="CG45" s="346">
        <v>0</v>
      </c>
      <c r="CH45" s="346">
        <v>0</v>
      </c>
      <c r="CI45" s="323">
        <v>0</v>
      </c>
      <c r="CJ45" s="346">
        <v>0</v>
      </c>
      <c r="CK45" s="323">
        <v>0</v>
      </c>
      <c r="CL45" s="540">
        <v>0</v>
      </c>
      <c r="CM45" s="540">
        <v>0</v>
      </c>
      <c r="CN45" s="540">
        <v>0</v>
      </c>
      <c r="CO45" s="540">
        <v>0</v>
      </c>
      <c r="CP45" s="311" t="s">
        <v>3</v>
      </c>
      <c r="CQ45" s="312" t="s">
        <v>3</v>
      </c>
    </row>
    <row r="46" spans="1:95" ht="12.75" customHeight="1">
      <c r="A46" s="3"/>
      <c r="B46" s="577"/>
      <c r="C46" s="24"/>
      <c r="D46" s="30" t="s">
        <v>139</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18">
        <v>0</v>
      </c>
      <c r="BA46" s="319">
        <v>0</v>
      </c>
      <c r="BB46" s="318">
        <v>0</v>
      </c>
      <c r="BC46" s="318">
        <v>0</v>
      </c>
      <c r="BD46" s="318">
        <v>0</v>
      </c>
      <c r="BE46" s="319">
        <v>0</v>
      </c>
      <c r="BF46" s="311">
        <v>0</v>
      </c>
      <c r="BG46" s="311">
        <v>0</v>
      </c>
      <c r="BH46" s="311">
        <v>0</v>
      </c>
      <c r="BI46" s="318">
        <v>0</v>
      </c>
      <c r="BJ46" s="318">
        <v>0</v>
      </c>
      <c r="BK46" s="311">
        <v>0</v>
      </c>
      <c r="BL46" s="311">
        <v>0</v>
      </c>
      <c r="BM46" s="318">
        <v>0</v>
      </c>
      <c r="BN46" s="318">
        <v>0</v>
      </c>
      <c r="BO46" s="318">
        <v>0</v>
      </c>
      <c r="BP46" s="318">
        <v>0</v>
      </c>
      <c r="BQ46" s="318">
        <v>0</v>
      </c>
      <c r="BR46" s="311">
        <v>0</v>
      </c>
      <c r="BS46" s="318">
        <v>0</v>
      </c>
      <c r="BT46" s="318">
        <v>0</v>
      </c>
      <c r="BU46" s="318">
        <v>0</v>
      </c>
      <c r="BV46" s="318">
        <v>0</v>
      </c>
      <c r="BW46" s="346">
        <v>0</v>
      </c>
      <c r="BX46" s="346">
        <v>0</v>
      </c>
      <c r="BY46" s="346">
        <v>0</v>
      </c>
      <c r="BZ46" s="346">
        <v>0</v>
      </c>
      <c r="CA46" s="346">
        <v>0</v>
      </c>
      <c r="CB46" s="346">
        <v>0</v>
      </c>
      <c r="CC46" s="346">
        <v>0</v>
      </c>
      <c r="CD46" s="346">
        <v>0</v>
      </c>
      <c r="CE46" s="346">
        <v>0</v>
      </c>
      <c r="CF46" s="311">
        <v>0</v>
      </c>
      <c r="CG46" s="346">
        <v>0</v>
      </c>
      <c r="CH46" s="346">
        <v>0</v>
      </c>
      <c r="CI46" s="323">
        <v>0</v>
      </c>
      <c r="CJ46" s="346">
        <v>0</v>
      </c>
      <c r="CK46" s="323">
        <v>0</v>
      </c>
      <c r="CL46" s="540">
        <v>0</v>
      </c>
      <c r="CM46" s="540">
        <v>0</v>
      </c>
      <c r="CN46" s="540">
        <v>0</v>
      </c>
      <c r="CO46" s="540">
        <v>0</v>
      </c>
      <c r="CP46" s="311" t="s">
        <v>3</v>
      </c>
      <c r="CQ46" s="312" t="s">
        <v>3</v>
      </c>
    </row>
    <row r="47" spans="1:95" ht="12.75">
      <c r="A47" s="3"/>
      <c r="B47" s="577"/>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f aca="true" t="shared" si="10" ref="AO47:AT47">+AO48+AO51</f>
        <v>8.129999999999999</v>
      </c>
      <c r="AP47" s="153">
        <f t="shared" si="10"/>
        <v>12.513141426783479</v>
      </c>
      <c r="AQ47" s="88">
        <f t="shared" si="10"/>
        <v>8</v>
      </c>
      <c r="AR47" s="88">
        <f t="shared" si="10"/>
        <v>4</v>
      </c>
      <c r="AS47" s="88">
        <f t="shared" si="10"/>
        <v>0.42</v>
      </c>
      <c r="AT47" s="18">
        <f t="shared" si="10"/>
        <v>9.5</v>
      </c>
      <c r="AU47" s="88">
        <f>+AU48+AU51</f>
        <v>0</v>
      </c>
      <c r="AV47" s="10">
        <f>+AV48+AV51</f>
        <v>0</v>
      </c>
      <c r="AW47" s="88">
        <f>+AW48+AW51</f>
        <v>0</v>
      </c>
      <c r="AX47" s="88">
        <f>+AX48+AX51</f>
        <v>0</v>
      </c>
      <c r="AY47" s="10">
        <v>0</v>
      </c>
      <c r="AZ47" s="368">
        <f aca="true" t="shared" si="11" ref="AZ47:BN47">+AZ48+AZ51</f>
        <v>0</v>
      </c>
      <c r="BA47" s="369">
        <f t="shared" si="11"/>
        <v>0</v>
      </c>
      <c r="BB47" s="368">
        <f t="shared" si="11"/>
        <v>3.802281368821293</v>
      </c>
      <c r="BC47" s="368">
        <f t="shared" si="11"/>
        <v>0</v>
      </c>
      <c r="BD47" s="368">
        <f t="shared" si="11"/>
        <v>4.982281368821293</v>
      </c>
      <c r="BE47" s="369">
        <f t="shared" si="11"/>
        <v>12.2210292249047</v>
      </c>
      <c r="BF47" s="370">
        <f t="shared" si="11"/>
        <v>7.643312101910828</v>
      </c>
      <c r="BG47" s="370">
        <f t="shared" si="11"/>
        <v>3.8610038610038613</v>
      </c>
      <c r="BH47" s="370">
        <f t="shared" si="11"/>
        <v>0</v>
      </c>
      <c r="BI47" s="368">
        <f t="shared" si="11"/>
        <v>0</v>
      </c>
      <c r="BJ47" s="368">
        <f t="shared" si="11"/>
        <v>1.4</v>
      </c>
      <c r="BK47" s="370">
        <f t="shared" si="11"/>
        <v>23.6</v>
      </c>
      <c r="BL47" s="370">
        <f t="shared" si="11"/>
        <v>38.13371202113606</v>
      </c>
      <c r="BM47" s="368">
        <f t="shared" si="11"/>
        <v>1.6184329349269588</v>
      </c>
      <c r="BN47" s="368">
        <f t="shared" si="11"/>
        <v>15.070320427236314</v>
      </c>
      <c r="BO47" s="368">
        <f>+BO48+BO51</f>
        <v>14.298648648648648</v>
      </c>
      <c r="BP47" s="368">
        <f>+BP48+BP51</f>
        <v>33.61917808219178</v>
      </c>
      <c r="BQ47" s="368">
        <f>+BQ48+BQ51</f>
        <v>19.548335644937588</v>
      </c>
      <c r="BR47" s="370">
        <v>12.237401366433566</v>
      </c>
      <c r="BS47" s="368">
        <f aca="true" t="shared" si="12" ref="BS47:CD47">+BS48+BS51</f>
        <v>23.104375</v>
      </c>
      <c r="BT47" s="368">
        <f t="shared" si="12"/>
        <v>8.13225392296719</v>
      </c>
      <c r="BU47" s="368">
        <f t="shared" si="12"/>
        <v>5.721845493562231</v>
      </c>
      <c r="BV47" s="368">
        <f t="shared" si="12"/>
        <v>23.9454806312769</v>
      </c>
      <c r="BW47" s="371">
        <f t="shared" si="12"/>
        <v>22.02865136298422</v>
      </c>
      <c r="BX47" s="371">
        <f t="shared" si="12"/>
        <v>3.586800573888092</v>
      </c>
      <c r="BY47" s="371">
        <f t="shared" si="12"/>
        <v>0</v>
      </c>
      <c r="BZ47" s="371">
        <f t="shared" si="12"/>
        <v>4.329497847919655</v>
      </c>
      <c r="CA47" s="371">
        <f t="shared" si="12"/>
        <v>0</v>
      </c>
      <c r="CB47" s="371">
        <f t="shared" si="12"/>
        <v>0</v>
      </c>
      <c r="CC47" s="371">
        <f t="shared" si="12"/>
        <v>0.057388809182209476</v>
      </c>
      <c r="CD47" s="371">
        <f t="shared" si="12"/>
        <v>0</v>
      </c>
      <c r="CE47" s="371">
        <f>+CE48+CE51</f>
        <v>0</v>
      </c>
      <c r="CF47" s="370">
        <f>+CF48+CF51</f>
        <v>0.03</v>
      </c>
      <c r="CG47" s="371">
        <f>+CG48+CG51</f>
        <v>0.02</v>
      </c>
      <c r="CH47" s="371">
        <f>+CH48+CH51</f>
        <v>0.02</v>
      </c>
      <c r="CI47" s="558">
        <v>0.02</v>
      </c>
      <c r="CJ47" s="371">
        <f>+CJ48+CJ51</f>
        <v>0</v>
      </c>
      <c r="CK47" s="558">
        <v>0.02</v>
      </c>
      <c r="CL47" s="559">
        <v>0.02</v>
      </c>
      <c r="CM47" s="559">
        <v>0.02</v>
      </c>
      <c r="CN47" s="559">
        <v>0.02</v>
      </c>
      <c r="CO47" s="559">
        <f>+CO48+CO51</f>
        <v>0</v>
      </c>
      <c r="CP47" s="323" t="s">
        <v>264</v>
      </c>
      <c r="CQ47" s="312" t="s">
        <v>3</v>
      </c>
    </row>
    <row r="48" spans="1:95" ht="12.75">
      <c r="A48" s="3"/>
      <c r="B48" s="577"/>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f aca="true" t="shared" si="13" ref="AO48:AT48">+AO49/AO$109+AO50</f>
        <v>5.63</v>
      </c>
      <c r="AP48" s="153">
        <f t="shared" si="13"/>
        <v>0</v>
      </c>
      <c r="AQ48" s="88">
        <f t="shared" si="13"/>
        <v>0</v>
      </c>
      <c r="AR48" s="88">
        <f t="shared" si="13"/>
        <v>0</v>
      </c>
      <c r="AS48" s="88">
        <f t="shared" si="13"/>
        <v>0.42</v>
      </c>
      <c r="AT48" s="18">
        <f t="shared" si="13"/>
        <v>0</v>
      </c>
      <c r="AU48" s="88">
        <f>+AU49/AU$109+AU50</f>
        <v>0</v>
      </c>
      <c r="AV48" s="10">
        <f>+AV49/AV$109+AV50</f>
        <v>0</v>
      </c>
      <c r="AW48" s="88">
        <f>+AW49/AW$109+AW50</f>
        <v>0</v>
      </c>
      <c r="AX48" s="88">
        <f>+AX49/AX$109+AX50</f>
        <v>0</v>
      </c>
      <c r="AY48" s="18">
        <f>+AY49/AY$109+AY50</f>
        <v>0</v>
      </c>
      <c r="AZ48" s="368">
        <f aca="true" t="shared" si="14" ref="AZ48:BI48">+AZ49/AZ$109+AZ50</f>
        <v>0</v>
      </c>
      <c r="BA48" s="369">
        <f t="shared" si="14"/>
        <v>0</v>
      </c>
      <c r="BB48" s="368">
        <f t="shared" si="14"/>
        <v>0</v>
      </c>
      <c r="BC48" s="368">
        <f t="shared" si="14"/>
        <v>0</v>
      </c>
      <c r="BD48" s="368">
        <f t="shared" si="14"/>
        <v>1.18</v>
      </c>
      <c r="BE48" s="369">
        <f t="shared" si="14"/>
        <v>0.85</v>
      </c>
      <c r="BF48" s="370">
        <f t="shared" si="14"/>
        <v>0</v>
      </c>
      <c r="BG48" s="370">
        <f t="shared" si="14"/>
        <v>0</v>
      </c>
      <c r="BH48" s="370">
        <f t="shared" si="14"/>
        <v>0</v>
      </c>
      <c r="BI48" s="368">
        <f t="shared" si="14"/>
        <v>0</v>
      </c>
      <c r="BJ48" s="368">
        <f aca="true" t="shared" si="15" ref="BJ48:BQ48">+BJ49/BJ$109+BJ50</f>
        <v>0</v>
      </c>
      <c r="BK48" s="370">
        <f t="shared" si="15"/>
        <v>19.2</v>
      </c>
      <c r="BL48" s="370">
        <f t="shared" si="15"/>
        <v>11.19</v>
      </c>
      <c r="BM48" s="368">
        <f t="shared" si="15"/>
        <v>0</v>
      </c>
      <c r="BN48" s="368">
        <f t="shared" si="15"/>
        <v>12.9</v>
      </c>
      <c r="BO48" s="368">
        <f t="shared" si="15"/>
        <v>12</v>
      </c>
      <c r="BP48" s="368">
        <f t="shared" si="15"/>
        <v>19.257534246575343</v>
      </c>
      <c r="BQ48" s="368">
        <f t="shared" si="15"/>
        <v>4</v>
      </c>
      <c r="BR48" s="370">
        <v>1.5</v>
      </c>
      <c r="BS48" s="368">
        <f aca="true" t="shared" si="16" ref="BS48:BX48">+BS49/BS$109+BS50</f>
        <v>7</v>
      </c>
      <c r="BT48" s="368">
        <f t="shared" si="16"/>
        <v>0.0028530670470756064</v>
      </c>
      <c r="BU48" s="368">
        <f t="shared" si="16"/>
        <v>0.04</v>
      </c>
      <c r="BV48" s="368">
        <f t="shared" si="16"/>
        <v>11.477761836441895</v>
      </c>
      <c r="BW48" s="371">
        <f t="shared" si="16"/>
        <v>5.748880918220947</v>
      </c>
      <c r="BX48" s="371">
        <f t="shared" si="16"/>
        <v>0</v>
      </c>
      <c r="BY48" s="371">
        <f aca="true" t="shared" si="17" ref="BY48:CO48">+BY49/BY$109+BY50</f>
        <v>0</v>
      </c>
      <c r="BZ48" s="371">
        <f t="shared" si="17"/>
        <v>0.78</v>
      </c>
      <c r="CA48" s="371">
        <f t="shared" si="17"/>
        <v>0</v>
      </c>
      <c r="CB48" s="371">
        <f t="shared" si="17"/>
        <v>0</v>
      </c>
      <c r="CC48" s="371">
        <f t="shared" si="17"/>
        <v>0.057388809182209476</v>
      </c>
      <c r="CD48" s="371">
        <f t="shared" si="17"/>
        <v>0</v>
      </c>
      <c r="CE48" s="371">
        <f aca="true" t="shared" si="18" ref="CE48:CJ48">+CE49/CE$109+CE50</f>
        <v>0</v>
      </c>
      <c r="CF48" s="370">
        <f t="shared" si="18"/>
        <v>0.03</v>
      </c>
      <c r="CG48" s="371">
        <f t="shared" si="18"/>
        <v>0.02</v>
      </c>
      <c r="CH48" s="371">
        <f t="shared" si="18"/>
        <v>0.02</v>
      </c>
      <c r="CI48" s="558">
        <f t="shared" si="18"/>
        <v>0</v>
      </c>
      <c r="CJ48" s="371">
        <f t="shared" si="18"/>
        <v>0</v>
      </c>
      <c r="CK48" s="558">
        <f t="shared" si="17"/>
        <v>0</v>
      </c>
      <c r="CL48" s="559">
        <f t="shared" si="17"/>
        <v>0</v>
      </c>
      <c r="CM48" s="559">
        <f t="shared" si="17"/>
        <v>0</v>
      </c>
      <c r="CN48" s="559">
        <f t="shared" si="17"/>
        <v>0</v>
      </c>
      <c r="CO48" s="559">
        <f t="shared" si="17"/>
        <v>0</v>
      </c>
      <c r="CP48" s="311" t="s">
        <v>3</v>
      </c>
      <c r="CQ48" s="312" t="s">
        <v>3</v>
      </c>
    </row>
    <row r="49" spans="1:95" ht="12.75" customHeight="1">
      <c r="A49" s="3"/>
      <c r="B49" s="577"/>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68">
        <v>0</v>
      </c>
      <c r="BA49" s="369">
        <v>0</v>
      </c>
      <c r="BB49" s="368">
        <v>0</v>
      </c>
      <c r="BC49" s="368">
        <v>0</v>
      </c>
      <c r="BD49" s="368">
        <v>0</v>
      </c>
      <c r="BE49" s="369">
        <v>0</v>
      </c>
      <c r="BF49" s="370">
        <v>0</v>
      </c>
      <c r="BG49" s="370">
        <v>0</v>
      </c>
      <c r="BH49" s="370">
        <v>0</v>
      </c>
      <c r="BI49" s="368">
        <v>0</v>
      </c>
      <c r="BJ49" s="368">
        <v>0</v>
      </c>
      <c r="BK49" s="370">
        <v>0</v>
      </c>
      <c r="BL49" s="370">
        <v>0</v>
      </c>
      <c r="BM49" s="368">
        <v>0</v>
      </c>
      <c r="BN49" s="368">
        <v>0</v>
      </c>
      <c r="BO49" s="368">
        <v>0</v>
      </c>
      <c r="BP49" s="368">
        <v>140.58</v>
      </c>
      <c r="BQ49" s="368">
        <v>0</v>
      </c>
      <c r="BR49" s="369">
        <v>0</v>
      </c>
      <c r="BS49" s="368">
        <v>0</v>
      </c>
      <c r="BT49" s="318">
        <v>0.02</v>
      </c>
      <c r="BU49" s="368">
        <v>0</v>
      </c>
      <c r="BV49" s="368">
        <v>80</v>
      </c>
      <c r="BW49" s="346">
        <v>40</v>
      </c>
      <c r="BX49" s="346">
        <v>0</v>
      </c>
      <c r="BY49" s="346">
        <v>0</v>
      </c>
      <c r="BZ49" s="346">
        <v>0</v>
      </c>
      <c r="CA49" s="346">
        <v>0</v>
      </c>
      <c r="CB49" s="346">
        <v>0</v>
      </c>
      <c r="CC49" s="371">
        <v>0.4</v>
      </c>
      <c r="CD49" s="371">
        <v>0</v>
      </c>
      <c r="CE49" s="371">
        <v>0</v>
      </c>
      <c r="CF49" s="370">
        <v>0</v>
      </c>
      <c r="CG49" s="371">
        <v>0</v>
      </c>
      <c r="CH49" s="371">
        <v>0</v>
      </c>
      <c r="CI49" s="558">
        <v>0</v>
      </c>
      <c r="CJ49" s="371">
        <v>0</v>
      </c>
      <c r="CK49" s="558">
        <v>0</v>
      </c>
      <c r="CL49" s="559">
        <v>0</v>
      </c>
      <c r="CM49" s="559">
        <v>0</v>
      </c>
      <c r="CN49" s="559">
        <v>0</v>
      </c>
      <c r="CO49" s="559">
        <v>0</v>
      </c>
      <c r="CP49" s="311" t="s">
        <v>3</v>
      </c>
      <c r="CQ49" s="312" t="s">
        <v>3</v>
      </c>
    </row>
    <row r="50" spans="1:95" ht="12.75">
      <c r="A50" s="3"/>
      <c r="B50" s="577"/>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68">
        <v>0</v>
      </c>
      <c r="BA50" s="369">
        <v>0</v>
      </c>
      <c r="BB50" s="368">
        <v>0</v>
      </c>
      <c r="BC50" s="368">
        <v>0</v>
      </c>
      <c r="BD50" s="368">
        <v>1.18</v>
      </c>
      <c r="BE50" s="369">
        <v>0.85</v>
      </c>
      <c r="BF50" s="370">
        <v>0</v>
      </c>
      <c r="BG50" s="370">
        <v>0</v>
      </c>
      <c r="BH50" s="370">
        <v>0</v>
      </c>
      <c r="BI50" s="368">
        <v>0</v>
      </c>
      <c r="BJ50" s="368">
        <v>0</v>
      </c>
      <c r="BK50" s="370">
        <v>19.2</v>
      </c>
      <c r="BL50" s="370">
        <v>11.19</v>
      </c>
      <c r="BM50" s="368">
        <v>0</v>
      </c>
      <c r="BN50" s="368">
        <v>12.9</v>
      </c>
      <c r="BO50" s="368">
        <v>12</v>
      </c>
      <c r="BP50" s="368">
        <v>0</v>
      </c>
      <c r="BQ50" s="368">
        <v>4</v>
      </c>
      <c r="BR50" s="369">
        <v>0</v>
      </c>
      <c r="BS50" s="368">
        <v>7</v>
      </c>
      <c r="BT50" s="318">
        <v>0</v>
      </c>
      <c r="BU50" s="368">
        <v>0.04</v>
      </c>
      <c r="BV50" s="368">
        <v>0</v>
      </c>
      <c r="BW50" s="346">
        <v>0.01</v>
      </c>
      <c r="BX50" s="346">
        <v>0</v>
      </c>
      <c r="BY50" s="346">
        <v>0</v>
      </c>
      <c r="BZ50" s="346">
        <v>0.78</v>
      </c>
      <c r="CA50" s="346">
        <v>0</v>
      </c>
      <c r="CB50" s="346">
        <v>0</v>
      </c>
      <c r="CC50" s="371">
        <v>0</v>
      </c>
      <c r="CD50" s="371">
        <v>0</v>
      </c>
      <c r="CE50" s="371">
        <v>0</v>
      </c>
      <c r="CF50" s="370">
        <v>0.03</v>
      </c>
      <c r="CG50" s="371">
        <v>0.02</v>
      </c>
      <c r="CH50" s="371">
        <v>0.02</v>
      </c>
      <c r="CI50" s="558">
        <v>0</v>
      </c>
      <c r="CJ50" s="371">
        <v>0</v>
      </c>
      <c r="CK50" s="558">
        <v>0</v>
      </c>
      <c r="CL50" s="559">
        <v>0</v>
      </c>
      <c r="CM50" s="559">
        <v>0</v>
      </c>
      <c r="CN50" s="559">
        <v>0</v>
      </c>
      <c r="CO50" s="559">
        <v>0</v>
      </c>
      <c r="CP50" s="311" t="s">
        <v>3</v>
      </c>
      <c r="CQ50" s="312" t="s">
        <v>3</v>
      </c>
    </row>
    <row r="51" spans="1:95" ht="12.75">
      <c r="A51" s="3"/>
      <c r="B51" s="577"/>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f aca="true" t="shared" si="19" ref="AO51:AT51">+AO52/AO$109+AO53</f>
        <v>2.5</v>
      </c>
      <c r="AP51" s="153">
        <f t="shared" si="19"/>
        <v>12.513141426783479</v>
      </c>
      <c r="AQ51" s="88">
        <f t="shared" si="19"/>
        <v>8</v>
      </c>
      <c r="AR51" s="88">
        <f t="shared" si="19"/>
        <v>4</v>
      </c>
      <c r="AS51" s="88">
        <f t="shared" si="19"/>
        <v>0</v>
      </c>
      <c r="AT51" s="18">
        <f t="shared" si="19"/>
        <v>9.5</v>
      </c>
      <c r="AU51" s="88">
        <f>+AU52/AU$109+AU53</f>
        <v>0</v>
      </c>
      <c r="AV51" s="10">
        <f>+AV52/AV$109+AV53</f>
        <v>0</v>
      </c>
      <c r="AW51" s="88">
        <f>+AW52/AW$109+AW53</f>
        <v>0</v>
      </c>
      <c r="AX51" s="88">
        <f>+AX52/AX$109+AX53</f>
        <v>0</v>
      </c>
      <c r="AY51" s="10">
        <v>0</v>
      </c>
      <c r="AZ51" s="368">
        <f aca="true" t="shared" si="20" ref="AZ51:BI51">+AZ52/AZ$109+AZ53</f>
        <v>0</v>
      </c>
      <c r="BA51" s="369">
        <f t="shared" si="20"/>
        <v>0</v>
      </c>
      <c r="BB51" s="368">
        <f t="shared" si="20"/>
        <v>3.802281368821293</v>
      </c>
      <c r="BC51" s="368">
        <f t="shared" si="20"/>
        <v>0</v>
      </c>
      <c r="BD51" s="368">
        <f t="shared" si="20"/>
        <v>3.802281368821293</v>
      </c>
      <c r="BE51" s="369">
        <f t="shared" si="20"/>
        <v>11.371029224904701</v>
      </c>
      <c r="BF51" s="370">
        <f t="shared" si="20"/>
        <v>7.643312101910828</v>
      </c>
      <c r="BG51" s="370">
        <f t="shared" si="20"/>
        <v>3.8610038610038613</v>
      </c>
      <c r="BH51" s="370">
        <f t="shared" si="20"/>
        <v>0</v>
      </c>
      <c r="BI51" s="368">
        <f t="shared" si="20"/>
        <v>0</v>
      </c>
      <c r="BJ51" s="368">
        <f aca="true" t="shared" si="21" ref="BJ51:BQ51">+BJ52/BJ$109+BJ53</f>
        <v>1.4</v>
      </c>
      <c r="BK51" s="370">
        <f t="shared" si="21"/>
        <v>4.4</v>
      </c>
      <c r="BL51" s="370">
        <f t="shared" si="21"/>
        <v>26.943712021136065</v>
      </c>
      <c r="BM51" s="368">
        <f t="shared" si="21"/>
        <v>1.6184329349269588</v>
      </c>
      <c r="BN51" s="368">
        <f t="shared" si="21"/>
        <v>2.170320427236315</v>
      </c>
      <c r="BO51" s="368">
        <f t="shared" si="21"/>
        <v>2.2986486486486486</v>
      </c>
      <c r="BP51" s="368">
        <f t="shared" si="21"/>
        <v>14.36164383561644</v>
      </c>
      <c r="BQ51" s="368">
        <f t="shared" si="21"/>
        <v>15.548335644937588</v>
      </c>
      <c r="BR51" s="370">
        <v>10.737401366433566</v>
      </c>
      <c r="BS51" s="368">
        <f aca="true" t="shared" si="22" ref="BS51:BZ51">+BS52/BS$109+BS53</f>
        <v>16.104375</v>
      </c>
      <c r="BT51" s="368">
        <f t="shared" si="22"/>
        <v>8.129400855920114</v>
      </c>
      <c r="BU51" s="368">
        <f t="shared" si="22"/>
        <v>5.681845493562231</v>
      </c>
      <c r="BV51" s="368">
        <f t="shared" si="22"/>
        <v>12.467718794835008</v>
      </c>
      <c r="BW51" s="371">
        <f t="shared" si="22"/>
        <v>16.279770444763273</v>
      </c>
      <c r="BX51" s="371">
        <f t="shared" si="22"/>
        <v>3.586800573888092</v>
      </c>
      <c r="BY51" s="371">
        <f t="shared" si="22"/>
        <v>0</v>
      </c>
      <c r="BZ51" s="371">
        <f t="shared" si="22"/>
        <v>3.5494978479196555</v>
      </c>
      <c r="CA51" s="371">
        <f aca="true" t="shared" si="23" ref="CA51:CG51">+CA52/CA$109+CA53</f>
        <v>0</v>
      </c>
      <c r="CB51" s="371">
        <f t="shared" si="23"/>
        <v>0</v>
      </c>
      <c r="CC51" s="371">
        <f t="shared" si="23"/>
        <v>0</v>
      </c>
      <c r="CD51" s="371">
        <f t="shared" si="23"/>
        <v>0</v>
      </c>
      <c r="CE51" s="371">
        <f t="shared" si="23"/>
        <v>0</v>
      </c>
      <c r="CF51" s="370">
        <f t="shared" si="23"/>
        <v>0</v>
      </c>
      <c r="CG51" s="371">
        <f t="shared" si="23"/>
        <v>0</v>
      </c>
      <c r="CH51" s="371">
        <f aca="true" t="shared" si="24" ref="CH51:CO51">+CH52/CH$109+CH53</f>
        <v>0</v>
      </c>
      <c r="CI51" s="558">
        <f t="shared" si="24"/>
        <v>0</v>
      </c>
      <c r="CJ51" s="371">
        <f t="shared" si="24"/>
        <v>0</v>
      </c>
      <c r="CK51" s="558">
        <f t="shared" si="24"/>
        <v>0</v>
      </c>
      <c r="CL51" s="559">
        <f t="shared" si="24"/>
        <v>0</v>
      </c>
      <c r="CM51" s="559">
        <f t="shared" si="24"/>
        <v>0</v>
      </c>
      <c r="CN51" s="559">
        <f t="shared" si="24"/>
        <v>0</v>
      </c>
      <c r="CO51" s="559">
        <f t="shared" si="24"/>
        <v>0</v>
      </c>
      <c r="CP51" s="311" t="s">
        <v>3</v>
      </c>
      <c r="CQ51" s="312" t="s">
        <v>3</v>
      </c>
    </row>
    <row r="52" spans="1:95" ht="12.75">
      <c r="A52" s="3"/>
      <c r="B52" s="577"/>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68">
        <v>0</v>
      </c>
      <c r="BA52" s="369">
        <v>0</v>
      </c>
      <c r="BB52" s="368">
        <v>30</v>
      </c>
      <c r="BC52" s="368">
        <v>0</v>
      </c>
      <c r="BD52" s="368">
        <v>30</v>
      </c>
      <c r="BE52" s="369">
        <v>89.49</v>
      </c>
      <c r="BF52" s="370">
        <v>60</v>
      </c>
      <c r="BG52" s="370">
        <v>30</v>
      </c>
      <c r="BH52" s="370">
        <v>0</v>
      </c>
      <c r="BI52" s="368">
        <v>0</v>
      </c>
      <c r="BJ52" s="368">
        <v>0</v>
      </c>
      <c r="BK52" s="370">
        <v>0</v>
      </c>
      <c r="BL52" s="370">
        <v>35.38</v>
      </c>
      <c r="BM52" s="368">
        <v>7.97</v>
      </c>
      <c r="BN52" s="368">
        <v>9.29</v>
      </c>
      <c r="BO52" s="368">
        <v>17.01</v>
      </c>
      <c r="BP52" s="368">
        <v>102.65</v>
      </c>
      <c r="BQ52" s="368">
        <v>102.37</v>
      </c>
      <c r="BR52" s="369">
        <v>50.68</v>
      </c>
      <c r="BS52" s="368">
        <v>94.93</v>
      </c>
      <c r="BT52" s="368">
        <v>45</v>
      </c>
      <c r="BU52" s="368">
        <v>30</v>
      </c>
      <c r="BV52" s="368">
        <v>86.9</v>
      </c>
      <c r="BW52" s="371">
        <v>113.47</v>
      </c>
      <c r="BX52" s="371">
        <v>25</v>
      </c>
      <c r="BY52" s="371">
        <v>0</v>
      </c>
      <c r="BZ52" s="371">
        <v>24.74</v>
      </c>
      <c r="CA52" s="371">
        <v>0</v>
      </c>
      <c r="CB52" s="371">
        <v>0</v>
      </c>
      <c r="CC52" s="371">
        <v>0</v>
      </c>
      <c r="CD52" s="371">
        <v>0</v>
      </c>
      <c r="CE52" s="371">
        <v>0</v>
      </c>
      <c r="CF52" s="370">
        <v>0</v>
      </c>
      <c r="CG52" s="371">
        <v>0</v>
      </c>
      <c r="CH52" s="371">
        <v>0</v>
      </c>
      <c r="CI52" s="558">
        <v>0</v>
      </c>
      <c r="CJ52" s="371">
        <v>0</v>
      </c>
      <c r="CK52" s="558">
        <v>0</v>
      </c>
      <c r="CL52" s="559">
        <v>0</v>
      </c>
      <c r="CM52" s="559">
        <v>0</v>
      </c>
      <c r="CN52" s="559">
        <v>0</v>
      </c>
      <c r="CO52" s="559">
        <v>0</v>
      </c>
      <c r="CP52" s="311" t="s">
        <v>3</v>
      </c>
      <c r="CQ52" s="312" t="s">
        <v>3</v>
      </c>
    </row>
    <row r="53" spans="1:95" ht="12.75">
      <c r="A53" s="3"/>
      <c r="B53" s="577"/>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68">
        <v>0</v>
      </c>
      <c r="BA53" s="369">
        <v>0</v>
      </c>
      <c r="BB53" s="368">
        <v>0</v>
      </c>
      <c r="BC53" s="368">
        <v>0</v>
      </c>
      <c r="BD53" s="368">
        <v>0</v>
      </c>
      <c r="BE53" s="369">
        <v>0</v>
      </c>
      <c r="BF53" s="370">
        <v>0</v>
      </c>
      <c r="BG53" s="370">
        <v>0</v>
      </c>
      <c r="BH53" s="370">
        <v>0</v>
      </c>
      <c r="BI53" s="368">
        <v>0</v>
      </c>
      <c r="BJ53" s="368">
        <v>1.4</v>
      </c>
      <c r="BK53" s="370">
        <v>4.4</v>
      </c>
      <c r="BL53" s="370">
        <v>22.27</v>
      </c>
      <c r="BM53" s="368">
        <v>0.56</v>
      </c>
      <c r="BN53" s="368">
        <v>0.93</v>
      </c>
      <c r="BO53" s="368">
        <v>0</v>
      </c>
      <c r="BP53" s="368">
        <v>0.3</v>
      </c>
      <c r="BQ53" s="368">
        <v>1.35</v>
      </c>
      <c r="BR53" s="369">
        <v>0</v>
      </c>
      <c r="BS53" s="368">
        <v>2.62</v>
      </c>
      <c r="BT53" s="368">
        <v>1.71</v>
      </c>
      <c r="BU53" s="368">
        <v>1.39</v>
      </c>
      <c r="BV53" s="368">
        <v>0</v>
      </c>
      <c r="BW53" s="371">
        <v>0</v>
      </c>
      <c r="BX53" s="371">
        <v>0</v>
      </c>
      <c r="BY53" s="371">
        <v>0</v>
      </c>
      <c r="BZ53" s="371">
        <v>0</v>
      </c>
      <c r="CA53" s="371">
        <v>0</v>
      </c>
      <c r="CB53" s="371">
        <v>0</v>
      </c>
      <c r="CC53" s="371">
        <v>0</v>
      </c>
      <c r="CD53" s="371">
        <v>0</v>
      </c>
      <c r="CE53" s="371">
        <v>0</v>
      </c>
      <c r="CF53" s="370">
        <v>0</v>
      </c>
      <c r="CG53" s="371">
        <v>0</v>
      </c>
      <c r="CH53" s="371">
        <v>0</v>
      </c>
      <c r="CI53" s="558">
        <v>0</v>
      </c>
      <c r="CJ53" s="371">
        <v>0</v>
      </c>
      <c r="CK53" s="558">
        <v>0</v>
      </c>
      <c r="CL53" s="559">
        <v>0</v>
      </c>
      <c r="CM53" s="559">
        <v>0</v>
      </c>
      <c r="CN53" s="559">
        <v>0</v>
      </c>
      <c r="CO53" s="559">
        <v>0</v>
      </c>
      <c r="CP53" s="311" t="s">
        <v>3</v>
      </c>
      <c r="CQ53" s="312" t="s">
        <v>3</v>
      </c>
    </row>
    <row r="54" spans="1:95" ht="12.75">
      <c r="A54" s="3"/>
      <c r="B54" s="17"/>
      <c r="C54" s="34" t="s">
        <v>22</v>
      </c>
      <c r="D54" s="199"/>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72"/>
      <c r="BA54" s="373"/>
      <c r="BB54" s="372"/>
      <c r="BC54" s="372"/>
      <c r="BD54" s="372"/>
      <c r="BE54" s="373"/>
      <c r="BF54" s="374"/>
      <c r="BG54" s="374"/>
      <c r="BH54" s="374"/>
      <c r="BI54" s="372"/>
      <c r="BJ54" s="372"/>
      <c r="BK54" s="374"/>
      <c r="BL54" s="374"/>
      <c r="BM54" s="372"/>
      <c r="BN54" s="372"/>
      <c r="BO54" s="372"/>
      <c r="BP54" s="372"/>
      <c r="BQ54" s="372"/>
      <c r="BR54" s="374"/>
      <c r="BS54" s="372"/>
      <c r="BT54" s="372"/>
      <c r="BU54" s="372"/>
      <c r="BV54" s="372"/>
      <c r="BW54" s="375"/>
      <c r="BX54" s="375"/>
      <c r="BY54" s="375"/>
      <c r="BZ54" s="375"/>
      <c r="CA54" s="375"/>
      <c r="CB54" s="375"/>
      <c r="CC54" s="375"/>
      <c r="CD54" s="375"/>
      <c r="CE54" s="375"/>
      <c r="CF54" s="486"/>
      <c r="CG54" s="375"/>
      <c r="CH54" s="375"/>
      <c r="CI54" s="486"/>
      <c r="CJ54" s="375"/>
      <c r="CK54" s="486"/>
      <c r="CL54" s="376"/>
      <c r="CM54" s="376"/>
      <c r="CN54" s="376"/>
      <c r="CO54" s="376"/>
      <c r="CP54" s="363"/>
      <c r="CQ54" s="364"/>
    </row>
    <row r="55" spans="1:95" ht="12.75" customHeight="1">
      <c r="A55" s="3"/>
      <c r="B55" s="576" t="s">
        <v>3</v>
      </c>
      <c r="C55" s="25"/>
      <c r="D55" s="30" t="s">
        <v>140</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18">
        <v>4099.1631430807065</v>
      </c>
      <c r="BA55" s="319">
        <v>4204.39859728445</v>
      </c>
      <c r="BB55" s="318">
        <v>4302.930994212928</v>
      </c>
      <c r="BC55" s="318">
        <v>4407.259736296577</v>
      </c>
      <c r="BD55" s="318">
        <v>4393.618553211661</v>
      </c>
      <c r="BE55" s="319">
        <v>4564.004470247776</v>
      </c>
      <c r="BF55" s="311">
        <v>4694.905242787261</v>
      </c>
      <c r="BG55" s="311">
        <v>4751.489878812098</v>
      </c>
      <c r="BH55" s="311">
        <v>4845.423615328145</v>
      </c>
      <c r="BI55" s="318">
        <v>4914.419129381323</v>
      </c>
      <c r="BJ55" s="318">
        <v>5011.374763178617</v>
      </c>
      <c r="BK55" s="311">
        <v>5032.665691245085</v>
      </c>
      <c r="BL55" s="311">
        <v>5168.12133792074</v>
      </c>
      <c r="BM55" s="318">
        <v>5345.629035903055</v>
      </c>
      <c r="BN55" s="318">
        <v>5517.060129121494</v>
      </c>
      <c r="BO55" s="318">
        <v>5619.698358218918</v>
      </c>
      <c r="BP55" s="318">
        <v>5786.37475029589</v>
      </c>
      <c r="BQ55" s="318">
        <v>6003.719470635229</v>
      </c>
      <c r="BR55" s="319">
        <v>6051.859851519663</v>
      </c>
      <c r="BS55" s="318">
        <v>6278.58491053409</v>
      </c>
      <c r="BT55" s="318">
        <v>6292.280586991441</v>
      </c>
      <c r="BU55" s="318">
        <v>6411.699233386266</v>
      </c>
      <c r="BV55" s="318">
        <v>6406.3783307647045</v>
      </c>
      <c r="BW55" s="346">
        <v>6452.870594608323</v>
      </c>
      <c r="BX55" s="346">
        <v>6718.114292654233</v>
      </c>
      <c r="BY55" s="346">
        <v>6795.285968631277</v>
      </c>
      <c r="BZ55" s="346">
        <v>6900.122220357245</v>
      </c>
      <c r="CA55" s="346">
        <v>6993.575241321377</v>
      </c>
      <c r="CB55" s="346">
        <v>7050.587963384505</v>
      </c>
      <c r="CC55" s="346">
        <v>7088.6891585609765</v>
      </c>
      <c r="CD55" s="346">
        <v>7421.271666509326</v>
      </c>
      <c r="CE55" s="346">
        <v>7430.394275044476</v>
      </c>
      <c r="CF55" s="311">
        <v>7579.868997770445</v>
      </c>
      <c r="CG55" s="346">
        <v>7953.1961228608325</v>
      </c>
      <c r="CH55" s="346">
        <v>8075.132106761837</v>
      </c>
      <c r="CI55" s="323">
        <v>8092.205915373028</v>
      </c>
      <c r="CJ55" s="346">
        <v>8236.165849327117</v>
      </c>
      <c r="CK55" s="323">
        <v>8203.146297974177</v>
      </c>
      <c r="CL55" s="540">
        <v>8196.08694462267</v>
      </c>
      <c r="CM55" s="540">
        <v>8191.095458233859</v>
      </c>
      <c r="CN55" s="540">
        <v>8215.150962321377</v>
      </c>
      <c r="CO55" s="540">
        <v>8228.51717137733</v>
      </c>
      <c r="CP55" s="311">
        <f>+CO55-CJ55</f>
        <v>-7.648677949786361</v>
      </c>
      <c r="CQ55" s="312">
        <f>+(CO55/CJ55-1)</f>
        <v>-0.000928669734159282</v>
      </c>
    </row>
    <row r="56" spans="1:95" ht="12.75" customHeight="1">
      <c r="A56" s="3"/>
      <c r="B56" s="576"/>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18">
        <v>3201.9077715056746</v>
      </c>
      <c r="BA56" s="319">
        <v>3290.6878890682683</v>
      </c>
      <c r="BB56" s="318">
        <v>3374.1447223143223</v>
      </c>
      <c r="BC56" s="318">
        <v>3461.038553923954</v>
      </c>
      <c r="BD56" s="318">
        <v>3432.933785276299</v>
      </c>
      <c r="BE56" s="319">
        <v>3581.206610622617</v>
      </c>
      <c r="BF56" s="311">
        <v>3689.2568424343945</v>
      </c>
      <c r="BG56" s="311">
        <v>3727.4806505019305</v>
      </c>
      <c r="BH56" s="311">
        <v>3806.320859072633</v>
      </c>
      <c r="BI56" s="318">
        <v>3866.606627994812</v>
      </c>
      <c r="BJ56" s="318">
        <v>3946.215159080834</v>
      </c>
      <c r="BK56" s="311">
        <v>3970.342171415465</v>
      </c>
      <c r="BL56" s="311">
        <v>4094.8432223394984</v>
      </c>
      <c r="BM56" s="318">
        <v>4284.629010325366</v>
      </c>
      <c r="BN56" s="318">
        <v>4442.24111495327</v>
      </c>
      <c r="BO56" s="318">
        <v>4534.097749524323</v>
      </c>
      <c r="BP56" s="318">
        <v>4679.5173142643835</v>
      </c>
      <c r="BQ56" s="318">
        <v>4885.554638833565</v>
      </c>
      <c r="BR56" s="319">
        <v>4900.365232644663</v>
      </c>
      <c r="BS56" s="318">
        <v>5107.035642992897</v>
      </c>
      <c r="BT56" s="318">
        <v>5110.859368720399</v>
      </c>
      <c r="BU56" s="318">
        <v>5224.337401735336</v>
      </c>
      <c r="BV56" s="318">
        <v>5204.479805700143</v>
      </c>
      <c r="BW56" s="346">
        <v>5243.401557606888</v>
      </c>
      <c r="BX56" s="346">
        <v>5476.084921034434</v>
      </c>
      <c r="BY56" s="346">
        <v>5534.789081126255</v>
      </c>
      <c r="BZ56" s="346">
        <v>5627.718970670015</v>
      </c>
      <c r="CA56" s="346">
        <v>5698.417223090387</v>
      </c>
      <c r="CB56" s="346">
        <v>5729.219180311335</v>
      </c>
      <c r="CC56" s="346">
        <v>5739.490079202296</v>
      </c>
      <c r="CD56" s="346">
        <v>6031.646354707317</v>
      </c>
      <c r="CE56" s="346">
        <v>6003.843019506456</v>
      </c>
      <c r="CF56" s="311">
        <v>6104.9174235121955</v>
      </c>
      <c r="CG56" s="346">
        <v>6449.119225856528</v>
      </c>
      <c r="CH56" s="346">
        <v>6525.005540905309</v>
      </c>
      <c r="CI56" s="323">
        <v>6519.348708919656</v>
      </c>
      <c r="CJ56" s="346">
        <v>6649.794267294118</v>
      </c>
      <c r="CK56" s="323">
        <v>6615.757559449069</v>
      </c>
      <c r="CL56" s="540">
        <v>6607.263885065998</v>
      </c>
      <c r="CM56" s="540">
        <v>6602.612564684361</v>
      </c>
      <c r="CN56" s="540">
        <v>6623.355743074606</v>
      </c>
      <c r="CO56" s="540">
        <v>6628.342301500717</v>
      </c>
      <c r="CP56" s="311">
        <f>+CO56-CJ56</f>
        <v>-21.451965793400632</v>
      </c>
      <c r="CQ56" s="312">
        <f>+(CO56/CJ56-1)</f>
        <v>-0.0032259593201113823</v>
      </c>
    </row>
    <row r="57" spans="1:95" ht="12.75" customHeight="1">
      <c r="A57" s="3"/>
      <c r="B57" s="576"/>
      <c r="C57" s="26"/>
      <c r="D57" s="30" t="s">
        <v>120</v>
      </c>
      <c r="E57" s="90"/>
      <c r="F57" s="90"/>
      <c r="G57" s="90"/>
      <c r="H57" s="90"/>
      <c r="I57" s="119"/>
      <c r="J57" s="113"/>
      <c r="K57" s="91"/>
      <c r="L57" s="119"/>
      <c r="M57" s="119"/>
      <c r="N57" s="119"/>
      <c r="O57" s="119"/>
      <c r="P57" s="116"/>
      <c r="Q57" s="194">
        <v>0.0938579109489444</v>
      </c>
      <c r="R57" s="190"/>
      <c r="S57" s="190"/>
      <c r="T57" s="191"/>
      <c r="U57" s="190"/>
      <c r="V57" s="190"/>
      <c r="W57" s="194">
        <v>0.105719031396956</v>
      </c>
      <c r="X57" s="194"/>
      <c r="Y57" s="186"/>
      <c r="Z57" s="194">
        <v>0.121418909201286</v>
      </c>
      <c r="AA57" s="195"/>
      <c r="AB57" s="194"/>
      <c r="AC57" s="194">
        <v>0.13507602231938098</v>
      </c>
      <c r="AD57" s="194"/>
      <c r="AE57" s="194"/>
      <c r="AF57" s="194">
        <v>0.128552029872458</v>
      </c>
      <c r="AG57" s="194"/>
      <c r="AH57" s="194"/>
      <c r="AI57" s="194">
        <v>0.136617083864352</v>
      </c>
      <c r="AJ57" s="194">
        <v>0.14396122145868198</v>
      </c>
      <c r="AK57" s="194">
        <v>0.14396122145868198</v>
      </c>
      <c r="AL57" s="194">
        <v>0.14396122145868198</v>
      </c>
      <c r="AM57" s="194">
        <v>0.17017048577333496</v>
      </c>
      <c r="AN57" s="250">
        <v>0.18506385921925514</v>
      </c>
      <c r="AO57" s="187">
        <v>0.18880631968642284</v>
      </c>
      <c r="AP57" s="197">
        <v>0.18619066079780197</v>
      </c>
      <c r="AQ57" s="187">
        <v>0.19102816379715412</v>
      </c>
      <c r="AR57" s="187">
        <v>0.1959953225620355</v>
      </c>
      <c r="AS57" s="187">
        <v>0.2150123196578647</v>
      </c>
      <c r="AT57" s="188">
        <v>0.2264273528313973</v>
      </c>
      <c r="AU57" s="187">
        <v>0.2333317714545106</v>
      </c>
      <c r="AV57" s="186">
        <v>0.23389797091714687</v>
      </c>
      <c r="AW57" s="187">
        <v>0.23647226923605547</v>
      </c>
      <c r="AX57" s="284">
        <v>0.23461957060786007</v>
      </c>
      <c r="AY57" s="283">
        <v>0.2476663524979081</v>
      </c>
      <c r="AZ57" s="355">
        <v>0.2607128382233318</v>
      </c>
      <c r="BA57" s="356">
        <v>0.26097742395530654</v>
      </c>
      <c r="BB57" s="355">
        <v>0.26218356342179494</v>
      </c>
      <c r="BC57" s="355">
        <v>0.25944807784404295</v>
      </c>
      <c r="BD57" s="355">
        <v>0.25553437882156615</v>
      </c>
      <c r="BE57" s="356">
        <v>0.2645065819332517</v>
      </c>
      <c r="BF57" s="357">
        <v>0.2701165749287485</v>
      </c>
      <c r="BG57" s="357">
        <v>0.28019009981186715</v>
      </c>
      <c r="BH57" s="357">
        <v>0.3081777531615199</v>
      </c>
      <c r="BI57" s="355">
        <v>0.3159861231646652</v>
      </c>
      <c r="BJ57" s="355">
        <v>0.3276411644097687</v>
      </c>
      <c r="BK57" s="357">
        <v>0.3416436350658884</v>
      </c>
      <c r="BL57" s="357">
        <v>0.3729373689671823</v>
      </c>
      <c r="BM57" s="355">
        <v>0.3787423245281915</v>
      </c>
      <c r="BN57" s="355">
        <v>0.39919121662330953</v>
      </c>
      <c r="BO57" s="355">
        <v>0.4120337188235389</v>
      </c>
      <c r="BP57" s="355">
        <v>0.4303114301645373</v>
      </c>
      <c r="BQ57" s="355">
        <v>0.4433821862511625</v>
      </c>
      <c r="BR57" s="356">
        <v>0.46480637265247454</v>
      </c>
      <c r="BS57" s="355">
        <v>0.4811896709568148</v>
      </c>
      <c r="BT57" s="355">
        <v>0.49661983769966067</v>
      </c>
      <c r="BU57" s="355">
        <v>0.5039758984565698</v>
      </c>
      <c r="BV57" s="355">
        <v>0.48692152676655487</v>
      </c>
      <c r="BW57" s="461">
        <v>0.47194183074269047</v>
      </c>
      <c r="BX57" s="461">
        <v>0.4716043073197567</v>
      </c>
      <c r="BY57" s="461">
        <v>0.4678612813811296</v>
      </c>
      <c r="BZ57" s="461">
        <v>0.46312751971805893</v>
      </c>
      <c r="CA57" s="461">
        <v>0.45035193314449484</v>
      </c>
      <c r="CB57" s="461">
        <v>0.44236077890083525</v>
      </c>
      <c r="CC57" s="461">
        <v>0.4299537725831893</v>
      </c>
      <c r="CD57" s="461">
        <v>0.4435206822320724</v>
      </c>
      <c r="CE57" s="461">
        <v>0.4426274403891457</v>
      </c>
      <c r="CF57" s="357">
        <v>0.43859233185790913</v>
      </c>
      <c r="CG57" s="461">
        <v>0.44991426620803704</v>
      </c>
      <c r="CH57" s="461">
        <v>0.45915140272283117</v>
      </c>
      <c r="CI57" s="551">
        <v>0.467218488605469</v>
      </c>
      <c r="CJ57" s="461">
        <v>0.479237644119379</v>
      </c>
      <c r="CK57" s="551">
        <v>0.47813320245825636</v>
      </c>
      <c r="CL57" s="552">
        <v>0.47614279104107216</v>
      </c>
      <c r="CM57" s="552">
        <v>0.47689537891146466</v>
      </c>
      <c r="CN57" s="552">
        <v>0.4788219815984222</v>
      </c>
      <c r="CO57" s="552">
        <v>0.47990891424852444</v>
      </c>
      <c r="CP57" s="311" t="s">
        <v>3</v>
      </c>
      <c r="CQ57" s="377" t="s">
        <v>3</v>
      </c>
    </row>
    <row r="58" spans="1:95" ht="3" customHeight="1">
      <c r="A58" s="3"/>
      <c r="B58" s="576"/>
      <c r="C58" s="26"/>
      <c r="D58" s="30"/>
      <c r="E58" s="90"/>
      <c r="F58" s="90"/>
      <c r="G58" s="90"/>
      <c r="H58" s="90"/>
      <c r="I58" s="119"/>
      <c r="J58" s="113"/>
      <c r="K58" s="91"/>
      <c r="L58" s="119"/>
      <c r="M58" s="119"/>
      <c r="N58" s="119"/>
      <c r="O58" s="119"/>
      <c r="P58" s="116"/>
      <c r="Q58" s="194"/>
      <c r="R58" s="190"/>
      <c r="S58" s="190"/>
      <c r="T58" s="191"/>
      <c r="U58" s="190"/>
      <c r="V58" s="190"/>
      <c r="W58" s="194"/>
      <c r="X58" s="194"/>
      <c r="Y58" s="186"/>
      <c r="Z58" s="194"/>
      <c r="AA58" s="195"/>
      <c r="AB58" s="194"/>
      <c r="AC58" s="194"/>
      <c r="AD58" s="194"/>
      <c r="AE58" s="194"/>
      <c r="AF58" s="194"/>
      <c r="AG58" s="194"/>
      <c r="AH58" s="194"/>
      <c r="AI58" s="194"/>
      <c r="AJ58" s="194"/>
      <c r="AK58" s="194"/>
      <c r="AL58" s="194"/>
      <c r="AM58" s="194"/>
      <c r="AN58" s="250"/>
      <c r="AO58" s="194"/>
      <c r="AP58" s="195"/>
      <c r="AQ58" s="194"/>
      <c r="AR58" s="194"/>
      <c r="AS58" s="194"/>
      <c r="AT58" s="250"/>
      <c r="AU58" s="194"/>
      <c r="AV58" s="196"/>
      <c r="AW58" s="194"/>
      <c r="AX58" s="194"/>
      <c r="AY58" s="196"/>
      <c r="AZ58" s="378"/>
      <c r="BA58" s="379"/>
      <c r="BB58" s="378"/>
      <c r="BC58" s="378"/>
      <c r="BD58" s="378"/>
      <c r="BE58" s="379"/>
      <c r="BF58" s="380"/>
      <c r="BG58" s="380"/>
      <c r="BH58" s="380"/>
      <c r="BI58" s="378"/>
      <c r="BJ58" s="378"/>
      <c r="BK58" s="380"/>
      <c r="BL58" s="380"/>
      <c r="BM58" s="378"/>
      <c r="BN58" s="378"/>
      <c r="BO58" s="378"/>
      <c r="BP58" s="378"/>
      <c r="BQ58" s="378"/>
      <c r="BR58" s="379"/>
      <c r="BS58" s="378"/>
      <c r="BT58" s="378"/>
      <c r="BU58" s="378"/>
      <c r="BV58" s="378"/>
      <c r="BW58" s="462"/>
      <c r="BX58" s="462"/>
      <c r="BY58" s="462"/>
      <c r="BZ58" s="462"/>
      <c r="CA58" s="462"/>
      <c r="CB58" s="462"/>
      <c r="CC58" s="462"/>
      <c r="CD58" s="462"/>
      <c r="CE58" s="462"/>
      <c r="CF58" s="357"/>
      <c r="CG58" s="462"/>
      <c r="CH58" s="462"/>
      <c r="CI58" s="551"/>
      <c r="CJ58" s="462"/>
      <c r="CK58" s="551"/>
      <c r="CL58" s="553"/>
      <c r="CM58" s="553"/>
      <c r="CN58" s="553"/>
      <c r="CO58" s="553"/>
      <c r="CP58" s="311"/>
      <c r="CQ58" s="377"/>
    </row>
    <row r="59" spans="1:95" ht="12.75">
      <c r="A59" s="3"/>
      <c r="B59" s="576"/>
      <c r="C59" s="24"/>
      <c r="D59" s="30" t="s">
        <v>147</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18">
        <v>866.5359601361918</v>
      </c>
      <c r="BA59" s="319">
        <v>914.283624448799</v>
      </c>
      <c r="BB59" s="318">
        <v>940.8620821558935</v>
      </c>
      <c r="BC59" s="318">
        <v>965.6992201343472</v>
      </c>
      <c r="BD59" s="318">
        <v>944.8787346058302</v>
      </c>
      <c r="BE59" s="319">
        <v>1006.4500629885641</v>
      </c>
      <c r="BF59" s="311">
        <v>1067.1233025312104</v>
      </c>
      <c r="BG59" s="311">
        <v>1042.746036065637</v>
      </c>
      <c r="BH59" s="311">
        <v>1051.7577907470818</v>
      </c>
      <c r="BI59" s="318">
        <v>1065.4809849130997</v>
      </c>
      <c r="BJ59" s="318">
        <v>1085.4297952620598</v>
      </c>
      <c r="BK59" s="311">
        <v>1079.347689996068</v>
      </c>
      <c r="BL59" s="311">
        <v>1083.7276833857331</v>
      </c>
      <c r="BM59" s="318">
        <v>1180.8576742324037</v>
      </c>
      <c r="BN59" s="318">
        <v>1240.2234582670224</v>
      </c>
      <c r="BO59" s="318">
        <v>1267.0491961189184</v>
      </c>
      <c r="BP59" s="318">
        <v>1290.1740055999999</v>
      </c>
      <c r="BQ59" s="318">
        <v>1365.1630145020808</v>
      </c>
      <c r="BR59" s="319">
        <v>1309.575798110955</v>
      </c>
      <c r="BS59" s="318">
        <v>1406.0796508451708</v>
      </c>
      <c r="BT59" s="318">
        <v>1366.601744417974</v>
      </c>
      <c r="BU59" s="318">
        <v>1421.9549642446352</v>
      </c>
      <c r="BV59" s="318">
        <v>1361.9877028651363</v>
      </c>
      <c r="BW59" s="346">
        <v>1339.182899585366</v>
      </c>
      <c r="BX59" s="346">
        <v>1409.2336788321377</v>
      </c>
      <c r="BY59" s="346">
        <v>1429.4960816944044</v>
      </c>
      <c r="BZ59" s="346">
        <v>1442.2578286958396</v>
      </c>
      <c r="CA59" s="346">
        <v>1449.6432761018652</v>
      </c>
      <c r="CB59" s="346">
        <v>1427.0710491578193</v>
      </c>
      <c r="CC59" s="346">
        <v>1431.6196793644187</v>
      </c>
      <c r="CD59" s="346">
        <v>1529.4469159956957</v>
      </c>
      <c r="CE59" s="346">
        <v>1515.4682515423242</v>
      </c>
      <c r="CF59" s="311">
        <v>1566.4437930631282</v>
      </c>
      <c r="CG59" s="346">
        <v>1730.6674366628408</v>
      </c>
      <c r="CH59" s="346">
        <v>1770.6987827302723</v>
      </c>
      <c r="CI59" s="323">
        <v>1856.66819046198</v>
      </c>
      <c r="CJ59" s="346">
        <v>1935.806226711621</v>
      </c>
      <c r="CK59" s="323">
        <v>1895.8815182137732</v>
      </c>
      <c r="CL59" s="540">
        <v>1895.3533390545194</v>
      </c>
      <c r="CM59" s="540">
        <v>1891.1182976929701</v>
      </c>
      <c r="CN59" s="540">
        <v>1893.6913732654236</v>
      </c>
      <c r="CO59" s="540">
        <v>1880.0616227776181</v>
      </c>
      <c r="CP59" s="311">
        <f>+CO59-CJ59</f>
        <v>-55.74460393400295</v>
      </c>
      <c r="CQ59" s="312">
        <f>+(CO59/CJ59-1)</f>
        <v>-0.02879658261493301</v>
      </c>
    </row>
    <row r="60" spans="1:95" ht="12.75">
      <c r="A60" s="3"/>
      <c r="B60" s="576"/>
      <c r="C60" s="24"/>
      <c r="D60" s="30" t="s">
        <v>120</v>
      </c>
      <c r="E60" s="88"/>
      <c r="F60" s="88"/>
      <c r="G60" s="88"/>
      <c r="H60" s="88"/>
      <c r="I60" s="91"/>
      <c r="J60" s="113"/>
      <c r="K60" s="91"/>
      <c r="L60" s="91"/>
      <c r="M60" s="91"/>
      <c r="N60" s="91"/>
      <c r="O60" s="91"/>
      <c r="P60" s="20"/>
      <c r="Q60" s="187">
        <v>0.2222183215320878</v>
      </c>
      <c r="R60" s="187"/>
      <c r="S60" s="187"/>
      <c r="T60" s="197"/>
      <c r="U60" s="187"/>
      <c r="V60" s="187"/>
      <c r="W60" s="187">
        <v>0.23938787137359432</v>
      </c>
      <c r="X60" s="187"/>
      <c r="Y60" s="186"/>
      <c r="Z60" s="187">
        <v>0.23803913087369732</v>
      </c>
      <c r="AA60" s="197"/>
      <c r="AB60" s="187"/>
      <c r="AC60" s="187">
        <v>0.2529039555903909</v>
      </c>
      <c r="AD60" s="187"/>
      <c r="AE60" s="187"/>
      <c r="AF60" s="187">
        <v>0.24461033699375723</v>
      </c>
      <c r="AG60" s="187"/>
      <c r="AH60" s="187"/>
      <c r="AI60" s="187">
        <v>0.2511115150784887</v>
      </c>
      <c r="AJ60" s="187">
        <v>0.27269312137275437</v>
      </c>
      <c r="AK60" s="187">
        <v>0.26867522902628815</v>
      </c>
      <c r="AL60" s="187">
        <v>0.2720466728513233</v>
      </c>
      <c r="AM60" s="187">
        <v>0.3099795985819176</v>
      </c>
      <c r="AN60" s="188">
        <v>0.33137802056635723</v>
      </c>
      <c r="AO60" s="187">
        <v>0.3190268973996913</v>
      </c>
      <c r="AP60" s="197">
        <v>0.3059342691866027</v>
      </c>
      <c r="AQ60" s="187">
        <v>0.30012694219426933</v>
      </c>
      <c r="AR60" s="187">
        <v>0.3060570255462699</v>
      </c>
      <c r="AS60" s="187">
        <v>0.35856031596779625</v>
      </c>
      <c r="AT60" s="188">
        <v>0.35942287217139235</v>
      </c>
      <c r="AU60" s="187">
        <v>0.36377150749828235</v>
      </c>
      <c r="AV60" s="186">
        <v>0.3502176909581742</v>
      </c>
      <c r="AW60" s="187">
        <v>0.35794780338991083</v>
      </c>
      <c r="AX60" s="284">
        <v>0.35590643786050863</v>
      </c>
      <c r="AY60" s="283">
        <v>0.38621847531538284</v>
      </c>
      <c r="AZ60" s="355">
        <v>0.3977693024338573</v>
      </c>
      <c r="BA60" s="356">
        <v>0.39664710048513896</v>
      </c>
      <c r="BB60" s="355">
        <v>0.3948071622301908</v>
      </c>
      <c r="BC60" s="355">
        <v>0.3836223371768186</v>
      </c>
      <c r="BD60" s="355">
        <v>0.38802551562146403</v>
      </c>
      <c r="BE60" s="356">
        <v>0.3871891982005229</v>
      </c>
      <c r="BF60" s="357">
        <v>0.39259936530666656</v>
      </c>
      <c r="BG60" s="357">
        <v>0.39000682916153445</v>
      </c>
      <c r="BH60" s="357">
        <v>0.42189187931348177</v>
      </c>
      <c r="BI60" s="355">
        <v>0.434244568498518</v>
      </c>
      <c r="BJ60" s="355">
        <v>0.45866668232777813</v>
      </c>
      <c r="BK60" s="357">
        <v>0.4732029505462592</v>
      </c>
      <c r="BL60" s="357">
        <v>0.48471180806616726</v>
      </c>
      <c r="BM60" s="355">
        <v>0.4788400546069528</v>
      </c>
      <c r="BN60" s="355">
        <v>0.4884377541624144</v>
      </c>
      <c r="BO60" s="355">
        <v>0.49441493110577034</v>
      </c>
      <c r="BP60" s="355">
        <v>0.502975401041092</v>
      </c>
      <c r="BQ60" s="355">
        <v>0.4919460638550949</v>
      </c>
      <c r="BR60" s="356">
        <v>0.5346933364937614</v>
      </c>
      <c r="BS60" s="355">
        <v>0.5398789267281721</v>
      </c>
      <c r="BT60" s="355">
        <v>0.5722199463335683</v>
      </c>
      <c r="BU60" s="355">
        <v>0.5918203651881162</v>
      </c>
      <c r="BV60" s="355">
        <v>0.5862144076323196</v>
      </c>
      <c r="BW60" s="461">
        <v>0.5887581359122576</v>
      </c>
      <c r="BX60" s="461">
        <v>0.6002852633952549</v>
      </c>
      <c r="BY60" s="461">
        <v>0.6130045006229752</v>
      </c>
      <c r="BZ60" s="461">
        <v>0.5960418123867914</v>
      </c>
      <c r="CA60" s="461">
        <v>0.578094269728241</v>
      </c>
      <c r="CB60" s="461">
        <v>0.564155026041713</v>
      </c>
      <c r="CC60" s="461">
        <v>0.553123184093208</v>
      </c>
      <c r="CD60" s="461">
        <v>0.5660745380146822</v>
      </c>
      <c r="CE60" s="461">
        <v>0.5761297851212013</v>
      </c>
      <c r="CF60" s="357">
        <v>0.5605981695842353</v>
      </c>
      <c r="CG60" s="461">
        <v>0.5498856097561183</v>
      </c>
      <c r="CH60" s="461">
        <v>0.5688908527142226</v>
      </c>
      <c r="CI60" s="551">
        <v>0.58662517287246</v>
      </c>
      <c r="CJ60" s="461">
        <v>0.607630626600344</v>
      </c>
      <c r="CK60" s="551">
        <v>0.6010561601147842</v>
      </c>
      <c r="CL60" s="552">
        <v>0.5962402306767538</v>
      </c>
      <c r="CM60" s="552">
        <v>0.5966125847050324</v>
      </c>
      <c r="CN60" s="552">
        <v>0.5946581997401804</v>
      </c>
      <c r="CO60" s="552">
        <v>0.5937444308669566</v>
      </c>
      <c r="CP60" s="311" t="s">
        <v>3</v>
      </c>
      <c r="CQ60" s="312" t="s">
        <v>3</v>
      </c>
    </row>
    <row r="61" spans="1:95" ht="3" customHeight="1">
      <c r="A61" s="3"/>
      <c r="B61" s="576"/>
      <c r="C61" s="24"/>
      <c r="D61" s="30"/>
      <c r="E61" s="88"/>
      <c r="F61" s="88"/>
      <c r="G61" s="88"/>
      <c r="H61" s="88"/>
      <c r="I61" s="91"/>
      <c r="J61" s="113"/>
      <c r="K61" s="91"/>
      <c r="L61" s="91"/>
      <c r="M61" s="91"/>
      <c r="N61" s="91"/>
      <c r="O61" s="91"/>
      <c r="P61" s="20"/>
      <c r="Q61" s="187"/>
      <c r="R61" s="187"/>
      <c r="S61" s="187"/>
      <c r="T61" s="197"/>
      <c r="U61" s="187"/>
      <c r="V61" s="187"/>
      <c r="W61" s="187"/>
      <c r="X61" s="187"/>
      <c r="Y61" s="186"/>
      <c r="Z61" s="187"/>
      <c r="AA61" s="197"/>
      <c r="AB61" s="187"/>
      <c r="AC61" s="187"/>
      <c r="AD61" s="187"/>
      <c r="AE61" s="187"/>
      <c r="AF61" s="187"/>
      <c r="AG61" s="187"/>
      <c r="AH61" s="187"/>
      <c r="AI61" s="187"/>
      <c r="AJ61" s="187"/>
      <c r="AK61" s="187"/>
      <c r="AL61" s="187"/>
      <c r="AM61" s="187"/>
      <c r="AN61" s="188"/>
      <c r="AO61" s="187"/>
      <c r="AP61" s="197"/>
      <c r="AQ61" s="187"/>
      <c r="AR61" s="187"/>
      <c r="AS61" s="187"/>
      <c r="AT61" s="188"/>
      <c r="AU61" s="187"/>
      <c r="AV61" s="186"/>
      <c r="AW61" s="187"/>
      <c r="AX61" s="187"/>
      <c r="AY61" s="186"/>
      <c r="AZ61" s="381"/>
      <c r="BA61" s="382"/>
      <c r="BB61" s="381"/>
      <c r="BC61" s="381"/>
      <c r="BD61" s="381"/>
      <c r="BE61" s="382"/>
      <c r="BF61" s="383"/>
      <c r="BG61" s="383"/>
      <c r="BH61" s="383"/>
      <c r="BI61" s="381"/>
      <c r="BJ61" s="381"/>
      <c r="BK61" s="383"/>
      <c r="BL61" s="383"/>
      <c r="BM61" s="381"/>
      <c r="BN61" s="381"/>
      <c r="BO61" s="381"/>
      <c r="BP61" s="381"/>
      <c r="BQ61" s="381"/>
      <c r="BR61" s="382"/>
      <c r="BS61" s="381"/>
      <c r="BT61" s="381"/>
      <c r="BU61" s="381"/>
      <c r="BV61" s="381"/>
      <c r="BW61" s="421"/>
      <c r="BX61" s="421"/>
      <c r="BY61" s="421"/>
      <c r="BZ61" s="421"/>
      <c r="CA61" s="421"/>
      <c r="CB61" s="421"/>
      <c r="CC61" s="421"/>
      <c r="CD61" s="421"/>
      <c r="CE61" s="421"/>
      <c r="CF61" s="383"/>
      <c r="CG61" s="421"/>
      <c r="CH61" s="421"/>
      <c r="CI61" s="554"/>
      <c r="CJ61" s="421"/>
      <c r="CK61" s="554"/>
      <c r="CL61" s="555"/>
      <c r="CM61" s="555"/>
      <c r="CN61" s="555"/>
      <c r="CO61" s="555"/>
      <c r="CP61" s="311"/>
      <c r="CQ61" s="377"/>
    </row>
    <row r="62" spans="1:95" ht="12.75">
      <c r="A62" s="3"/>
      <c r="B62" s="576"/>
      <c r="C62" s="24"/>
      <c r="D62" s="30" t="s">
        <v>148</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18">
        <v>940.6412368007566</v>
      </c>
      <c r="BA62" s="319">
        <v>934.6898475436158</v>
      </c>
      <c r="BB62" s="318">
        <v>961.792916794677</v>
      </c>
      <c r="BC62" s="318">
        <v>984.7961973003802</v>
      </c>
      <c r="BD62" s="318">
        <v>982.163660929024</v>
      </c>
      <c r="BE62" s="319">
        <v>1034.2563446315119</v>
      </c>
      <c r="BF62" s="311">
        <v>1049.578050876433</v>
      </c>
      <c r="BG62" s="311">
        <v>1079.5196133101672</v>
      </c>
      <c r="BH62" s="311">
        <v>1158.535445977951</v>
      </c>
      <c r="BI62" s="318">
        <v>1195.9107540843063</v>
      </c>
      <c r="BJ62" s="318">
        <v>1239.168695136897</v>
      </c>
      <c r="BK62" s="311">
        <v>1266.4214697863697</v>
      </c>
      <c r="BL62" s="311">
        <v>1378.3474095455747</v>
      </c>
      <c r="BM62" s="318">
        <v>1439.1047367211156</v>
      </c>
      <c r="BN62" s="318">
        <v>1519.625261463284</v>
      </c>
      <c r="BO62" s="318">
        <v>1569.2935171067566</v>
      </c>
      <c r="BP62" s="318">
        <v>1646.6327796876715</v>
      </c>
      <c r="BQ62" s="318">
        <v>1777.925668941748</v>
      </c>
      <c r="BR62" s="319">
        <v>1833.142237786517</v>
      </c>
      <c r="BS62" s="318">
        <v>1901.1626015113634</v>
      </c>
      <c r="BT62" s="318">
        <v>1936.9531165007136</v>
      </c>
      <c r="BU62" s="318">
        <v>1933.5514099227469</v>
      </c>
      <c r="BV62" s="318">
        <v>1939.0176090401721</v>
      </c>
      <c r="BW62" s="346">
        <v>1936.9171118292684</v>
      </c>
      <c r="BX62" s="346">
        <v>2064.255367977045</v>
      </c>
      <c r="BY62" s="346">
        <v>2050.9187595208036</v>
      </c>
      <c r="BZ62" s="346">
        <v>2073.8495723615497</v>
      </c>
      <c r="CA62" s="346">
        <v>2045.262337886657</v>
      </c>
      <c r="CB62" s="346">
        <v>2059.7522107144905</v>
      </c>
      <c r="CC62" s="346">
        <v>2031.8869731850793</v>
      </c>
      <c r="CD62" s="346">
        <v>2153.5103400530847</v>
      </c>
      <c r="CE62" s="346">
        <v>2158.295196183644</v>
      </c>
      <c r="CF62" s="311">
        <v>2210.7864683041603</v>
      </c>
      <c r="CG62" s="346">
        <v>2355.157652483501</v>
      </c>
      <c r="CH62" s="346">
        <v>2351.5690333515067</v>
      </c>
      <c r="CI62" s="323">
        <v>2296.5338941492114</v>
      </c>
      <c r="CJ62" s="346">
        <v>2363.590723586801</v>
      </c>
      <c r="CK62" s="323">
        <v>2372.178470569584</v>
      </c>
      <c r="CL62" s="540">
        <v>2364.207821443329</v>
      </c>
      <c r="CM62" s="540">
        <v>2367.7070143529413</v>
      </c>
      <c r="CN62" s="540">
        <v>2386.9484841678623</v>
      </c>
      <c r="CO62" s="540">
        <v>2403.260602324247</v>
      </c>
      <c r="CP62" s="311">
        <f>+CO62-CJ62</f>
        <v>39.6698787374462</v>
      </c>
      <c r="CQ62" s="312">
        <f>+(CO62/CJ62-1)</f>
        <v>0.016783734316424326</v>
      </c>
    </row>
    <row r="63" spans="1:95" ht="12.75">
      <c r="A63" s="3"/>
      <c r="B63" s="576"/>
      <c r="C63" s="24"/>
      <c r="D63" s="30" t="s">
        <v>120</v>
      </c>
      <c r="E63" s="88"/>
      <c r="F63" s="88"/>
      <c r="G63" s="88"/>
      <c r="H63" s="88"/>
      <c r="I63" s="91"/>
      <c r="J63" s="113"/>
      <c r="K63" s="91"/>
      <c r="L63" s="91"/>
      <c r="M63" s="91"/>
      <c r="N63" s="91"/>
      <c r="O63" s="91"/>
      <c r="P63" s="20"/>
      <c r="Q63" s="187">
        <v>0.07282520113236687</v>
      </c>
      <c r="R63" s="187"/>
      <c r="S63" s="187"/>
      <c r="T63" s="197"/>
      <c r="U63" s="187"/>
      <c r="V63" s="187"/>
      <c r="W63" s="187">
        <v>0.1128824208664379</v>
      </c>
      <c r="X63" s="187"/>
      <c r="Y63" s="186"/>
      <c r="Z63" s="187">
        <v>0.17670049719121955</v>
      </c>
      <c r="AA63" s="197"/>
      <c r="AB63" s="187"/>
      <c r="AC63" s="187">
        <v>0.19806315482472756</v>
      </c>
      <c r="AD63" s="187"/>
      <c r="AE63" s="187"/>
      <c r="AF63" s="187">
        <v>0.18737056544307873</v>
      </c>
      <c r="AG63" s="187"/>
      <c r="AH63" s="187"/>
      <c r="AI63" s="187">
        <v>0.19485109955220797</v>
      </c>
      <c r="AJ63" s="187">
        <v>0.19211632261961667</v>
      </c>
      <c r="AK63" s="187">
        <v>0.20962818012065199</v>
      </c>
      <c r="AL63" s="187">
        <v>0.22309795487359035</v>
      </c>
      <c r="AM63" s="187">
        <v>0.2248414231555706</v>
      </c>
      <c r="AN63" s="188">
        <v>0.22668525298773623</v>
      </c>
      <c r="AO63" s="187">
        <v>0.2658198411148004</v>
      </c>
      <c r="AP63" s="197">
        <v>0.2505939798573431</v>
      </c>
      <c r="AQ63" s="187">
        <v>0.2728920685704588</v>
      </c>
      <c r="AR63" s="187">
        <v>0.27240403171246524</v>
      </c>
      <c r="AS63" s="187">
        <v>0.28266112428796347</v>
      </c>
      <c r="AT63" s="188">
        <v>0.3076969269691292</v>
      </c>
      <c r="AU63" s="187">
        <v>0.31736749847637435</v>
      </c>
      <c r="AV63" s="186">
        <v>0.3176632261675125</v>
      </c>
      <c r="AW63" s="187">
        <v>0.3183085047132656</v>
      </c>
      <c r="AX63" s="284">
        <v>0.2997173374075681</v>
      </c>
      <c r="AY63" s="283">
        <v>0.30638616022230303</v>
      </c>
      <c r="AZ63" s="355">
        <v>0.3454916364215606</v>
      </c>
      <c r="BA63" s="356">
        <v>0.33279576197277194</v>
      </c>
      <c r="BB63" s="355">
        <v>0.3327817684120175</v>
      </c>
      <c r="BC63" s="355">
        <v>0.3334094075798111</v>
      </c>
      <c r="BD63" s="355">
        <v>0.32233339758694873</v>
      </c>
      <c r="BE63" s="356">
        <v>0.34137283925992784</v>
      </c>
      <c r="BF63" s="357">
        <v>0.33688758894871035</v>
      </c>
      <c r="BG63" s="357">
        <v>0.36052425790984743</v>
      </c>
      <c r="BH63" s="357">
        <v>0.41026748992555245</v>
      </c>
      <c r="BI63" s="355">
        <v>0.4149510631017523</v>
      </c>
      <c r="BJ63" s="355">
        <v>0.41521515264447384</v>
      </c>
      <c r="BK63" s="357">
        <v>0.4312297087598711</v>
      </c>
      <c r="BL63" s="357">
        <v>0.4882402749151567</v>
      </c>
      <c r="BM63" s="355">
        <v>0.483990487422321</v>
      </c>
      <c r="BN63" s="355">
        <v>0.5140386508860889</v>
      </c>
      <c r="BO63" s="355">
        <v>0.5218341733286789</v>
      </c>
      <c r="BP63" s="355">
        <v>0.5488993611699458</v>
      </c>
      <c r="BQ63" s="355">
        <v>0.5764219512594777</v>
      </c>
      <c r="BR63" s="356">
        <v>0.5928935680083668</v>
      </c>
      <c r="BS63" s="355">
        <v>0.619161745811493</v>
      </c>
      <c r="BT63" s="355">
        <v>0.638398981872733</v>
      </c>
      <c r="BU63" s="355">
        <v>0.6367908732928146</v>
      </c>
      <c r="BV63" s="355">
        <v>0.6144258954009472</v>
      </c>
      <c r="BW63" s="461">
        <v>0.5835230555745461</v>
      </c>
      <c r="BX63" s="461">
        <v>0.5736679208747171</v>
      </c>
      <c r="BY63" s="461">
        <v>0.5594847054314995</v>
      </c>
      <c r="BZ63" s="461">
        <v>0.5600662637391166</v>
      </c>
      <c r="CA63" s="461">
        <v>0.5399139803965034</v>
      </c>
      <c r="CB63" s="461">
        <v>0.5337625926662629</v>
      </c>
      <c r="CC63" s="461">
        <v>0.5151059227283901</v>
      </c>
      <c r="CD63" s="461">
        <v>0.5270962675756485</v>
      </c>
      <c r="CE63" s="461">
        <v>0.5244527767977059</v>
      </c>
      <c r="CF63" s="357">
        <v>0.5183037555324173</v>
      </c>
      <c r="CG63" s="461">
        <v>0.5298659212884737</v>
      </c>
      <c r="CH63" s="461">
        <v>0.5175077635851595</v>
      </c>
      <c r="CI63" s="551">
        <v>0.5028608307521172</v>
      </c>
      <c r="CJ63" s="461">
        <v>0.5149734575411711</v>
      </c>
      <c r="CK63" s="551">
        <v>0.5178315327385061</v>
      </c>
      <c r="CL63" s="552">
        <v>0.5158520557211723</v>
      </c>
      <c r="CM63" s="552">
        <v>0.5176372666978891</v>
      </c>
      <c r="CN63" s="552">
        <v>0.5224118022157687</v>
      </c>
      <c r="CO63" s="552">
        <v>0.5268535175112369</v>
      </c>
      <c r="CP63" s="311" t="s">
        <v>3</v>
      </c>
      <c r="CQ63" s="312" t="s">
        <v>3</v>
      </c>
    </row>
    <row r="64" spans="1:95" ht="3" customHeight="1">
      <c r="A64" s="3"/>
      <c r="B64" s="576"/>
      <c r="C64" s="24"/>
      <c r="D64" s="30"/>
      <c r="E64" s="88"/>
      <c r="F64" s="88"/>
      <c r="G64" s="88"/>
      <c r="H64" s="88"/>
      <c r="I64" s="91"/>
      <c r="J64" s="113"/>
      <c r="K64" s="91"/>
      <c r="L64" s="91"/>
      <c r="M64" s="91"/>
      <c r="N64" s="91"/>
      <c r="O64" s="91"/>
      <c r="P64" s="20"/>
      <c r="Q64" s="187"/>
      <c r="R64" s="187"/>
      <c r="S64" s="187"/>
      <c r="T64" s="197"/>
      <c r="U64" s="187"/>
      <c r="V64" s="187"/>
      <c r="W64" s="187"/>
      <c r="X64" s="187"/>
      <c r="Y64" s="186"/>
      <c r="Z64" s="187"/>
      <c r="AA64" s="197"/>
      <c r="AB64" s="187"/>
      <c r="AC64" s="187"/>
      <c r="AD64" s="187"/>
      <c r="AE64" s="187"/>
      <c r="AF64" s="187"/>
      <c r="AG64" s="187"/>
      <c r="AH64" s="187"/>
      <c r="AI64" s="187"/>
      <c r="AJ64" s="187"/>
      <c r="AK64" s="187"/>
      <c r="AL64" s="187"/>
      <c r="AM64" s="187"/>
      <c r="AN64" s="188"/>
      <c r="AO64" s="187"/>
      <c r="AP64" s="197"/>
      <c r="AQ64" s="187"/>
      <c r="AR64" s="187"/>
      <c r="AS64" s="187"/>
      <c r="AT64" s="188"/>
      <c r="AU64" s="187"/>
      <c r="AV64" s="186"/>
      <c r="AW64" s="187"/>
      <c r="AX64" s="187"/>
      <c r="AY64" s="186"/>
      <c r="AZ64" s="381"/>
      <c r="BA64" s="382"/>
      <c r="BB64" s="381"/>
      <c r="BC64" s="381"/>
      <c r="BD64" s="381"/>
      <c r="BE64" s="382"/>
      <c r="BF64" s="383"/>
      <c r="BG64" s="383"/>
      <c r="BH64" s="383"/>
      <c r="BI64" s="381"/>
      <c r="BJ64" s="381"/>
      <c r="BK64" s="383"/>
      <c r="BL64" s="383"/>
      <c r="BM64" s="381"/>
      <c r="BN64" s="381"/>
      <c r="BO64" s="381"/>
      <c r="BP64" s="381"/>
      <c r="BQ64" s="381"/>
      <c r="BR64" s="382"/>
      <c r="BS64" s="381"/>
      <c r="BT64" s="381"/>
      <c r="BU64" s="381"/>
      <c r="BV64" s="381"/>
      <c r="BW64" s="421"/>
      <c r="BX64" s="421"/>
      <c r="BY64" s="421"/>
      <c r="BZ64" s="421"/>
      <c r="CA64" s="421"/>
      <c r="CB64" s="421"/>
      <c r="CC64" s="421"/>
      <c r="CD64" s="421"/>
      <c r="CE64" s="421"/>
      <c r="CF64" s="383"/>
      <c r="CG64" s="421"/>
      <c r="CH64" s="421"/>
      <c r="CI64" s="554"/>
      <c r="CJ64" s="421"/>
      <c r="CK64" s="554"/>
      <c r="CL64" s="555"/>
      <c r="CM64" s="555"/>
      <c r="CN64" s="555"/>
      <c r="CO64" s="555"/>
      <c r="CP64" s="311"/>
      <c r="CQ64" s="377"/>
    </row>
    <row r="65" spans="1:95" ht="12.75">
      <c r="A65" s="3"/>
      <c r="B65" s="576"/>
      <c r="C65" s="24"/>
      <c r="D65" s="30" t="s">
        <v>149</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18">
        <v>1365.953614374527</v>
      </c>
      <c r="BA65" s="319">
        <v>1414.1863918280656</v>
      </c>
      <c r="BB65" s="318">
        <v>1443.450261801014</v>
      </c>
      <c r="BC65" s="318">
        <v>1482.4103747515842</v>
      </c>
      <c r="BD65" s="318">
        <v>1471.750925652725</v>
      </c>
      <c r="BE65" s="319">
        <v>1512.4994224828458</v>
      </c>
      <c r="BF65" s="311">
        <v>1542.9166542496814</v>
      </c>
      <c r="BG65" s="311">
        <v>1567.3185496396397</v>
      </c>
      <c r="BH65" s="311">
        <v>1565.177753076524</v>
      </c>
      <c r="BI65" s="318">
        <v>1576.293659594034</v>
      </c>
      <c r="BJ65" s="318">
        <v>1592.6504469126464</v>
      </c>
      <c r="BK65" s="311">
        <v>1587.5571560969856</v>
      </c>
      <c r="BL65" s="311">
        <v>1592.702527949802</v>
      </c>
      <c r="BM65" s="318">
        <v>1630.7248825883137</v>
      </c>
      <c r="BN65" s="318">
        <v>1647.7040439345794</v>
      </c>
      <c r="BO65" s="318">
        <v>1665.2816386675677</v>
      </c>
      <c r="BP65" s="318">
        <v>1697.377209890411</v>
      </c>
      <c r="BQ65" s="318">
        <v>1704.0620955117893</v>
      </c>
      <c r="BR65" s="319">
        <v>1725.8418669564608</v>
      </c>
      <c r="BS65" s="318">
        <v>1765.5485999019884</v>
      </c>
      <c r="BT65" s="318">
        <v>1762.5469054878745</v>
      </c>
      <c r="BU65" s="318">
        <v>1820.6855071573675</v>
      </c>
      <c r="BV65" s="318">
        <v>1846.4861256499282</v>
      </c>
      <c r="BW65" s="346">
        <v>1912.3888444074607</v>
      </c>
      <c r="BX65" s="346">
        <v>1935.7720009555237</v>
      </c>
      <c r="BY65" s="346">
        <v>1994.8868504677184</v>
      </c>
      <c r="BZ65" s="346">
        <v>2050.1822852596842</v>
      </c>
      <c r="CA65" s="346">
        <v>2147.8225334218073</v>
      </c>
      <c r="CB65" s="346">
        <v>2188.885234895266</v>
      </c>
      <c r="CC65" s="346">
        <v>2216.5675039727407</v>
      </c>
      <c r="CD65" s="346">
        <v>2280.8659393256817</v>
      </c>
      <c r="CE65" s="346">
        <v>2261.0435210200862</v>
      </c>
      <c r="CF65" s="311">
        <v>2260.3209839354377</v>
      </c>
      <c r="CG65" s="346">
        <v>2284.5492984218076</v>
      </c>
      <c r="CH65" s="346">
        <v>2333.706232767576</v>
      </c>
      <c r="CI65" s="323">
        <v>2286.2222974921087</v>
      </c>
      <c r="CJ65" s="346">
        <v>2275.270739754663</v>
      </c>
      <c r="CK65" s="323">
        <v>2272.618951909613</v>
      </c>
      <c r="CL65" s="540">
        <v>2271.6180946456243</v>
      </c>
      <c r="CM65" s="540">
        <v>2269.254292916786</v>
      </c>
      <c r="CN65" s="540">
        <v>2266.0397281362984</v>
      </c>
      <c r="CO65" s="540">
        <v>2269.016554071736</v>
      </c>
      <c r="CP65" s="311">
        <f>+CO65-CJ65</f>
        <v>-6.254185682926618</v>
      </c>
      <c r="CQ65" s="312">
        <f>+(CO65/CJ65-1)</f>
        <v>-0.00274876548695957</v>
      </c>
    </row>
    <row r="66" spans="1:95" ht="12.75">
      <c r="A66" s="3"/>
      <c r="B66" s="576"/>
      <c r="C66" s="24"/>
      <c r="D66" s="30" t="s">
        <v>120</v>
      </c>
      <c r="E66" s="88"/>
      <c r="F66" s="88"/>
      <c r="G66" s="88"/>
      <c r="H66" s="88"/>
      <c r="I66" s="91"/>
      <c r="J66" s="113"/>
      <c r="K66" s="91"/>
      <c r="L66" s="91"/>
      <c r="M66" s="91"/>
      <c r="N66" s="91"/>
      <c r="O66" s="91"/>
      <c r="P66" s="20"/>
      <c r="Q66" s="187">
        <v>0.012766670394509301</v>
      </c>
      <c r="R66" s="187"/>
      <c r="S66" s="187"/>
      <c r="T66" s="197"/>
      <c r="U66" s="187"/>
      <c r="V66" s="187"/>
      <c r="W66" s="187">
        <v>0.015435259577337958</v>
      </c>
      <c r="X66" s="187"/>
      <c r="Y66" s="186"/>
      <c r="Z66" s="187">
        <v>0.026280047201945544</v>
      </c>
      <c r="AA66" s="197"/>
      <c r="AB66" s="187"/>
      <c r="AC66" s="187">
        <v>0.0325353170893781</v>
      </c>
      <c r="AD66" s="187"/>
      <c r="AE66" s="187"/>
      <c r="AF66" s="187">
        <v>0.0368889375874389</v>
      </c>
      <c r="AG66" s="187"/>
      <c r="AH66" s="187"/>
      <c r="AI66" s="187">
        <v>0.05008471698234002</v>
      </c>
      <c r="AJ66" s="187">
        <v>0.053908476992980264</v>
      </c>
      <c r="AK66" s="187">
        <v>0.052585533862611986</v>
      </c>
      <c r="AL66" s="187">
        <v>0.05524247167510321</v>
      </c>
      <c r="AM66" s="187">
        <v>0.05619330516797578</v>
      </c>
      <c r="AN66" s="188">
        <v>0.05986126527758078</v>
      </c>
      <c r="AO66" s="187">
        <v>0.07014918882515336</v>
      </c>
      <c r="AP66" s="197">
        <v>0.08039879881838066</v>
      </c>
      <c r="AQ66" s="187">
        <v>0.0852830580368863</v>
      </c>
      <c r="AR66" s="187">
        <v>0.09135320472665208</v>
      </c>
      <c r="AS66" s="187">
        <v>0.09938874211885262</v>
      </c>
      <c r="AT66" s="188">
        <v>0.10840276501826</v>
      </c>
      <c r="AU66" s="187">
        <v>0.10984020066022128</v>
      </c>
      <c r="AV66" s="186">
        <v>0.1144203723654276</v>
      </c>
      <c r="AW66" s="187">
        <v>0.1143049584382312</v>
      </c>
      <c r="AX66" s="284">
        <v>0.11798621592489952</v>
      </c>
      <c r="AY66" s="283">
        <v>0.12100595928498269</v>
      </c>
      <c r="AZ66" s="355">
        <v>0.11482536665759224</v>
      </c>
      <c r="BA66" s="356">
        <v>0.12556944662469033</v>
      </c>
      <c r="BB66" s="355">
        <v>0.12723615947584008</v>
      </c>
      <c r="BC66" s="355">
        <v>0.13002995375954773</v>
      </c>
      <c r="BD66" s="355">
        <v>0.1260678115661903</v>
      </c>
      <c r="BE66" s="356">
        <v>0.12997205765178368</v>
      </c>
      <c r="BF66" s="357">
        <v>0.14007840994591692</v>
      </c>
      <c r="BG66" s="357">
        <v>0.14836076520853256</v>
      </c>
      <c r="BH66" s="357">
        <v>0.15689809327119325</v>
      </c>
      <c r="BI66" s="355">
        <v>0.1612568510840968</v>
      </c>
      <c r="BJ66" s="355">
        <v>0.1705215670047156</v>
      </c>
      <c r="BK66" s="357">
        <v>0.1825177440501668</v>
      </c>
      <c r="BL66" s="357">
        <v>0.19725688145342676</v>
      </c>
      <c r="BM66" s="355">
        <v>0.21459980561687972</v>
      </c>
      <c r="BN66" s="355">
        <v>0.2284767367922358</v>
      </c>
      <c r="BO66" s="355">
        <v>0.2479938181690606</v>
      </c>
      <c r="BP66" s="355">
        <v>0.25816877115366493</v>
      </c>
      <c r="BQ66" s="355">
        <v>0.2661942270902611</v>
      </c>
      <c r="BR66" s="356">
        <v>0.2779307873292808</v>
      </c>
      <c r="BS66" s="355">
        <v>0.2885335896557914</v>
      </c>
      <c r="BT66" s="355">
        <v>0.287361391015311</v>
      </c>
      <c r="BU66" s="355">
        <v>0.29822553325429474</v>
      </c>
      <c r="BV66" s="355">
        <v>0.2878405465639589</v>
      </c>
      <c r="BW66" s="461">
        <v>0.2837569696085697</v>
      </c>
      <c r="BX66" s="461">
        <v>0.2758900685103992</v>
      </c>
      <c r="BY66" s="461">
        <v>0.2750027607514679</v>
      </c>
      <c r="BZ66" s="461">
        <v>0.27758896953910744</v>
      </c>
      <c r="CA66" s="461">
        <v>0.2847783229705262</v>
      </c>
      <c r="CB66" s="461">
        <v>0.2816379735762677</v>
      </c>
      <c r="CC66" s="461">
        <v>0.2777786648914246</v>
      </c>
      <c r="CD66" s="461">
        <v>0.2854567203042334</v>
      </c>
      <c r="CE66" s="461">
        <v>0.2787136768162547</v>
      </c>
      <c r="CF66" s="357">
        <v>0.28207783377123896</v>
      </c>
      <c r="CG66" s="461">
        <v>0.2953715856864248</v>
      </c>
      <c r="CH66" s="461">
        <v>0.32205226502959056</v>
      </c>
      <c r="CI66" s="551">
        <v>0.33861744796647636</v>
      </c>
      <c r="CJ66" s="461">
        <v>0.3378401876712699</v>
      </c>
      <c r="CK66" s="551">
        <v>0.33932568029948024</v>
      </c>
      <c r="CL66" s="552">
        <v>0.3397715320402602</v>
      </c>
      <c r="CM66" s="552">
        <v>0.3397659807957734</v>
      </c>
      <c r="CN66" s="552">
        <v>0.34137640326462193</v>
      </c>
      <c r="CO66" s="552">
        <v>0.3415136758189911</v>
      </c>
      <c r="CP66" s="311" t="s">
        <v>3</v>
      </c>
      <c r="CQ66" s="312" t="s">
        <v>3</v>
      </c>
    </row>
    <row r="67" spans="1:95" ht="3" customHeight="1">
      <c r="A67" s="3"/>
      <c r="B67" s="576"/>
      <c r="C67" s="24"/>
      <c r="D67" s="30"/>
      <c r="E67" s="88"/>
      <c r="F67" s="88"/>
      <c r="G67" s="88"/>
      <c r="H67" s="88"/>
      <c r="I67" s="91"/>
      <c r="J67" s="113"/>
      <c r="K67" s="91"/>
      <c r="L67" s="91"/>
      <c r="M67" s="91"/>
      <c r="N67" s="91"/>
      <c r="O67" s="91"/>
      <c r="P67" s="20"/>
      <c r="Q67" s="187"/>
      <c r="R67" s="187"/>
      <c r="S67" s="187"/>
      <c r="T67" s="197"/>
      <c r="U67" s="187"/>
      <c r="V67" s="187"/>
      <c r="W67" s="187"/>
      <c r="X67" s="187"/>
      <c r="Y67" s="186"/>
      <c r="Z67" s="187"/>
      <c r="AA67" s="197"/>
      <c r="AB67" s="187"/>
      <c r="AC67" s="187"/>
      <c r="AD67" s="187"/>
      <c r="AE67" s="187"/>
      <c r="AF67" s="187"/>
      <c r="AG67" s="187"/>
      <c r="AH67" s="187"/>
      <c r="AI67" s="187"/>
      <c r="AJ67" s="187"/>
      <c r="AK67" s="187"/>
      <c r="AL67" s="187"/>
      <c r="AM67" s="187"/>
      <c r="AN67" s="188"/>
      <c r="AO67" s="187"/>
      <c r="AP67" s="197"/>
      <c r="AQ67" s="187"/>
      <c r="AR67" s="187"/>
      <c r="AS67" s="187"/>
      <c r="AT67" s="188"/>
      <c r="AU67" s="187"/>
      <c r="AV67" s="186"/>
      <c r="AW67" s="187"/>
      <c r="AX67" s="187"/>
      <c r="AY67" s="186"/>
      <c r="AZ67" s="381"/>
      <c r="BA67" s="382"/>
      <c r="BB67" s="381"/>
      <c r="BC67" s="381"/>
      <c r="BD67" s="381"/>
      <c r="BE67" s="382"/>
      <c r="BF67" s="383"/>
      <c r="BG67" s="383"/>
      <c r="BH67" s="383"/>
      <c r="BI67" s="381"/>
      <c r="BJ67" s="381"/>
      <c r="BK67" s="383"/>
      <c r="BL67" s="383"/>
      <c r="BM67" s="381"/>
      <c r="BN67" s="381"/>
      <c r="BO67" s="381"/>
      <c r="BP67" s="381"/>
      <c r="BQ67" s="381"/>
      <c r="BR67" s="382"/>
      <c r="BS67" s="381"/>
      <c r="BT67" s="381"/>
      <c r="BU67" s="381"/>
      <c r="BV67" s="381"/>
      <c r="BW67" s="421"/>
      <c r="BX67" s="421"/>
      <c r="BY67" s="421"/>
      <c r="BZ67" s="421"/>
      <c r="CA67" s="421"/>
      <c r="CB67" s="421"/>
      <c r="CC67" s="421"/>
      <c r="CD67" s="421"/>
      <c r="CE67" s="421"/>
      <c r="CF67" s="383"/>
      <c r="CG67" s="421"/>
      <c r="CH67" s="421"/>
      <c r="CI67" s="554"/>
      <c r="CJ67" s="421"/>
      <c r="CK67" s="554"/>
      <c r="CL67" s="555"/>
      <c r="CM67" s="555"/>
      <c r="CN67" s="555"/>
      <c r="CO67" s="555"/>
      <c r="CP67" s="383"/>
      <c r="CQ67" s="312"/>
    </row>
    <row r="68" spans="1:95" ht="12.75">
      <c r="A68" s="3"/>
      <c r="B68" s="576"/>
      <c r="C68" s="24"/>
      <c r="D68" s="30" t="s">
        <v>150</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18">
        <v>28.776960194199244</v>
      </c>
      <c r="BA68" s="319">
        <v>27.528025247787607</v>
      </c>
      <c r="BB68" s="318">
        <v>28.039461562737642</v>
      </c>
      <c r="BC68" s="318">
        <v>28.132761737642586</v>
      </c>
      <c r="BD68" s="318">
        <v>34.1404640887199</v>
      </c>
      <c r="BE68" s="319">
        <v>28.00078051969505</v>
      </c>
      <c r="BF68" s="311">
        <v>29.638834777070066</v>
      </c>
      <c r="BG68" s="311">
        <v>37.896451486486484</v>
      </c>
      <c r="BH68" s="311">
        <v>30.84986927107653</v>
      </c>
      <c r="BI68" s="318">
        <v>28.921229403372244</v>
      </c>
      <c r="BJ68" s="318">
        <v>28.96622176923077</v>
      </c>
      <c r="BK68" s="311">
        <v>37.01585553604194</v>
      </c>
      <c r="BL68" s="311">
        <v>40.06560145838838</v>
      </c>
      <c r="BM68" s="318">
        <v>33.94171678353254</v>
      </c>
      <c r="BN68" s="318">
        <v>34.68835128838452</v>
      </c>
      <c r="BO68" s="318">
        <v>32.473397631081085</v>
      </c>
      <c r="BP68" s="318">
        <v>45.333319086301366</v>
      </c>
      <c r="BQ68" s="318">
        <v>38.40385987794729</v>
      </c>
      <c r="BR68" s="319">
        <v>31.805329790730337</v>
      </c>
      <c r="BS68" s="318">
        <v>34.244790734375</v>
      </c>
      <c r="BT68" s="318">
        <v>44.757602313837374</v>
      </c>
      <c r="BU68" s="318">
        <v>48.14552041058655</v>
      </c>
      <c r="BV68" s="318">
        <v>56.98836814490675</v>
      </c>
      <c r="BW68" s="346">
        <v>54.91270178479197</v>
      </c>
      <c r="BX68" s="346">
        <v>66.82387326972741</v>
      </c>
      <c r="BY68" s="346">
        <v>59.48738944332856</v>
      </c>
      <c r="BZ68" s="346">
        <v>61.429284352941195</v>
      </c>
      <c r="CA68" s="346">
        <v>55.689075680057385</v>
      </c>
      <c r="CB68" s="346">
        <v>53.51068554375897</v>
      </c>
      <c r="CC68" s="346">
        <v>59.41592268005739</v>
      </c>
      <c r="CD68" s="346">
        <v>67.8231593328551</v>
      </c>
      <c r="CE68" s="346">
        <v>69.03605076040174</v>
      </c>
      <c r="CF68" s="311">
        <v>67.36617820946914</v>
      </c>
      <c r="CG68" s="346">
        <v>78.74483828837877</v>
      </c>
      <c r="CH68" s="346">
        <v>69.03149205595409</v>
      </c>
      <c r="CI68" s="323">
        <v>79.92432681635582</v>
      </c>
      <c r="CJ68" s="346">
        <v>75.12657724103302</v>
      </c>
      <c r="CK68" s="323">
        <v>75.07861875609757</v>
      </c>
      <c r="CL68" s="540">
        <v>76.08462992252511</v>
      </c>
      <c r="CM68" s="540">
        <v>74.5329597216643</v>
      </c>
      <c r="CN68" s="540">
        <v>76.67615750502154</v>
      </c>
      <c r="CO68" s="540">
        <v>76.00352232711622</v>
      </c>
      <c r="CP68" s="311">
        <f>+CO68-CJ68</f>
        <v>0.8769450860831967</v>
      </c>
      <c r="CQ68" s="312">
        <f>+(CO68/CJ68-1)</f>
        <v>0.011672900833344713</v>
      </c>
    </row>
    <row r="69" spans="1:95" ht="12.75">
      <c r="A69" s="3"/>
      <c r="B69" s="576"/>
      <c r="C69" s="24"/>
      <c r="D69" s="30" t="s">
        <v>120</v>
      </c>
      <c r="E69" s="88"/>
      <c r="F69" s="88"/>
      <c r="G69" s="88"/>
      <c r="H69" s="88"/>
      <c r="I69" s="91"/>
      <c r="J69" s="113"/>
      <c r="K69" s="91"/>
      <c r="L69" s="91"/>
      <c r="M69" s="91"/>
      <c r="N69" s="91"/>
      <c r="O69" s="91"/>
      <c r="P69" s="20"/>
      <c r="Q69" s="187">
        <v>0.2651083471233562</v>
      </c>
      <c r="R69" s="187"/>
      <c r="S69" s="187"/>
      <c r="T69" s="197"/>
      <c r="U69" s="187"/>
      <c r="V69" s="187"/>
      <c r="W69" s="187">
        <v>0.17159723703044003</v>
      </c>
      <c r="X69" s="187"/>
      <c r="Y69" s="186"/>
      <c r="Z69" s="187">
        <v>0.1912865666539766</v>
      </c>
      <c r="AA69" s="197"/>
      <c r="AB69" s="187"/>
      <c r="AC69" s="187">
        <v>0.1780126839598285</v>
      </c>
      <c r="AD69" s="187"/>
      <c r="AE69" s="187"/>
      <c r="AF69" s="187">
        <v>0.24758891759094884</v>
      </c>
      <c r="AG69" s="187"/>
      <c r="AH69" s="187"/>
      <c r="AI69" s="187">
        <v>0.20503810156424274</v>
      </c>
      <c r="AJ69" s="187">
        <v>0.2384043107298579</v>
      </c>
      <c r="AK69" s="187">
        <v>0.20220952079544602</v>
      </c>
      <c r="AL69" s="187">
        <v>0.2132401832871082</v>
      </c>
      <c r="AM69" s="187">
        <v>0.23706962431816656</v>
      </c>
      <c r="AN69" s="188">
        <v>0.2274306449127942</v>
      </c>
      <c r="AO69" s="187">
        <v>0.2409046450728414</v>
      </c>
      <c r="AP69" s="197">
        <v>0.25804440724018785</v>
      </c>
      <c r="AQ69" s="187">
        <v>0.2166467229905792</v>
      </c>
      <c r="AR69" s="187">
        <v>0.2861602352425671</v>
      </c>
      <c r="AS69" s="187">
        <v>0.230657206257273</v>
      </c>
      <c r="AT69" s="188">
        <v>0.2666326125099326</v>
      </c>
      <c r="AU69" s="187">
        <v>0.2902173348700655</v>
      </c>
      <c r="AV69" s="186">
        <v>0.2917538001584988</v>
      </c>
      <c r="AW69" s="187">
        <v>0.27527242898323007</v>
      </c>
      <c r="AX69" s="284">
        <v>0.3450751660943919</v>
      </c>
      <c r="AY69" s="283">
        <v>0.2912786027586548</v>
      </c>
      <c r="AZ69" s="355">
        <v>0.2872872461114192</v>
      </c>
      <c r="BA69" s="356">
        <v>0.2727357642334357</v>
      </c>
      <c r="BB69" s="355">
        <v>0.33738103946990694</v>
      </c>
      <c r="BC69" s="355">
        <v>0.227419517898697</v>
      </c>
      <c r="BD69" s="355">
        <v>0.24812128967280206</v>
      </c>
      <c r="BE69" s="356">
        <v>0.2827221127959019</v>
      </c>
      <c r="BF69" s="357">
        <v>0.26513729411463793</v>
      </c>
      <c r="BG69" s="357">
        <v>0.4222958324235246</v>
      </c>
      <c r="BH69" s="357">
        <v>0.2726917468166979</v>
      </c>
      <c r="BI69" s="355">
        <v>0.30019875063954904</v>
      </c>
      <c r="BJ69" s="355">
        <v>0.3103331152383799</v>
      </c>
      <c r="BK69" s="357">
        <v>0.265175771826792</v>
      </c>
      <c r="BL69" s="357">
        <v>0.3666037788274729</v>
      </c>
      <c r="BM69" s="355">
        <v>0.3200236503315482</v>
      </c>
      <c r="BN69" s="355">
        <v>0.28607621335893746</v>
      </c>
      <c r="BO69" s="355">
        <v>0.3037125724192782</v>
      </c>
      <c r="BP69" s="355">
        <v>0.5002618657702506</v>
      </c>
      <c r="BQ69" s="355">
        <v>0.4201257281864735</v>
      </c>
      <c r="BR69" s="356">
        <v>0.3451215481658842</v>
      </c>
      <c r="BS69" s="355">
        <v>0.3443676222338036</v>
      </c>
      <c r="BT69" s="355">
        <v>0.2931467431499191</v>
      </c>
      <c r="BU69" s="355">
        <v>0.3563245837116435</v>
      </c>
      <c r="BV69" s="355">
        <v>0.22601511038747518</v>
      </c>
      <c r="BW69" s="461">
        <v>0.2410416477221587</v>
      </c>
      <c r="BX69" s="461">
        <v>0.27453767585945044</v>
      </c>
      <c r="BY69" s="461">
        <v>0.2886142900073942</v>
      </c>
      <c r="BZ69" s="461">
        <v>0.2621614283697518</v>
      </c>
      <c r="CA69" s="461">
        <v>0.22165410644237377</v>
      </c>
      <c r="CB69" s="461">
        <v>0.25042983230358823</v>
      </c>
      <c r="CC69" s="461">
        <v>0.22723202955897798</v>
      </c>
      <c r="CD69" s="461">
        <v>0.3418180034532376</v>
      </c>
      <c r="CE69" s="461">
        <v>0.32231867097650957</v>
      </c>
      <c r="CF69" s="357">
        <v>0.2371972089948665</v>
      </c>
      <c r="CG69" s="461">
        <v>0.3450752826367938</v>
      </c>
      <c r="CH69" s="461">
        <v>0.2911786538648302</v>
      </c>
      <c r="CI69" s="551">
        <v>0.3478321515009987</v>
      </c>
      <c r="CJ69" s="461">
        <v>0.32894094302037064</v>
      </c>
      <c r="CK69" s="551">
        <v>0.32146699491762804</v>
      </c>
      <c r="CL69" s="552">
        <v>0.3220431017617225</v>
      </c>
      <c r="CM69" s="552">
        <v>0.32014893278495854</v>
      </c>
      <c r="CN69" s="552">
        <v>0.32300350187583476</v>
      </c>
      <c r="CO69" s="552">
        <v>0.3112744322844093</v>
      </c>
      <c r="CP69" s="311" t="s">
        <v>3</v>
      </c>
      <c r="CQ69" s="312" t="s">
        <v>3</v>
      </c>
    </row>
    <row r="70" spans="1:95" ht="3.75" customHeight="1">
      <c r="A70" s="3"/>
      <c r="B70" s="576"/>
      <c r="C70" s="24"/>
      <c r="D70" s="30"/>
      <c r="E70" s="88"/>
      <c r="F70" s="88"/>
      <c r="G70" s="88"/>
      <c r="H70" s="88"/>
      <c r="I70" s="91"/>
      <c r="J70" s="113"/>
      <c r="K70" s="91"/>
      <c r="L70" s="91"/>
      <c r="M70" s="91"/>
      <c r="N70" s="91"/>
      <c r="O70" s="91"/>
      <c r="P70" s="20"/>
      <c r="Q70" s="187"/>
      <c r="R70" s="187"/>
      <c r="S70" s="187"/>
      <c r="T70" s="197"/>
      <c r="U70" s="187"/>
      <c r="V70" s="187"/>
      <c r="W70" s="187"/>
      <c r="X70" s="187"/>
      <c r="Y70" s="186"/>
      <c r="Z70" s="187"/>
      <c r="AA70" s="197"/>
      <c r="AB70" s="187"/>
      <c r="AC70" s="187"/>
      <c r="AD70" s="187"/>
      <c r="AE70" s="187"/>
      <c r="AF70" s="187"/>
      <c r="AG70" s="187"/>
      <c r="AH70" s="187"/>
      <c r="AI70" s="187"/>
      <c r="AJ70" s="187"/>
      <c r="AK70" s="187"/>
      <c r="AL70" s="187"/>
      <c r="AM70" s="187"/>
      <c r="AN70" s="188"/>
      <c r="AO70" s="187"/>
      <c r="AP70" s="197"/>
      <c r="AQ70" s="187"/>
      <c r="AR70" s="187"/>
      <c r="AS70" s="187"/>
      <c r="AT70" s="188"/>
      <c r="AU70" s="187"/>
      <c r="AV70" s="186"/>
      <c r="AW70" s="187"/>
      <c r="AX70" s="187"/>
      <c r="AY70" s="186"/>
      <c r="AZ70" s="381"/>
      <c r="BA70" s="382"/>
      <c r="BB70" s="381"/>
      <c r="BC70" s="381"/>
      <c r="BD70" s="381"/>
      <c r="BE70" s="382"/>
      <c r="BF70" s="383"/>
      <c r="BG70" s="383"/>
      <c r="BH70" s="383"/>
      <c r="BI70" s="381"/>
      <c r="BJ70" s="381"/>
      <c r="BK70" s="383"/>
      <c r="BL70" s="383"/>
      <c r="BM70" s="381"/>
      <c r="BN70" s="381"/>
      <c r="BO70" s="381"/>
      <c r="BP70" s="381"/>
      <c r="BQ70" s="381"/>
      <c r="BR70" s="382"/>
      <c r="BS70" s="381"/>
      <c r="BT70" s="381"/>
      <c r="BU70" s="381"/>
      <c r="BV70" s="381"/>
      <c r="BW70" s="421"/>
      <c r="BX70" s="421"/>
      <c r="BY70" s="421"/>
      <c r="BZ70" s="421"/>
      <c r="CA70" s="421"/>
      <c r="CB70" s="421"/>
      <c r="CC70" s="421"/>
      <c r="CD70" s="421"/>
      <c r="CE70" s="421"/>
      <c r="CF70" s="383"/>
      <c r="CG70" s="421"/>
      <c r="CH70" s="421"/>
      <c r="CI70" s="554"/>
      <c r="CJ70" s="421"/>
      <c r="CK70" s="554"/>
      <c r="CL70" s="555"/>
      <c r="CM70" s="555"/>
      <c r="CN70" s="555"/>
      <c r="CO70" s="555"/>
      <c r="CP70" s="311"/>
      <c r="CQ70" s="377"/>
    </row>
    <row r="71" spans="1:95" ht="12.75" customHeight="1">
      <c r="A71" s="3"/>
      <c r="B71" s="576"/>
      <c r="C71" s="24"/>
      <c r="D71" s="30" t="s">
        <v>141</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18">
        <v>897.2553715750314</v>
      </c>
      <c r="BA71" s="319">
        <v>913.710708216182</v>
      </c>
      <c r="BB71" s="318">
        <v>928.7862718986062</v>
      </c>
      <c r="BC71" s="318">
        <v>946.2211823726234</v>
      </c>
      <c r="BD71" s="318">
        <v>960.6847679353612</v>
      </c>
      <c r="BE71" s="319">
        <v>982.7978596251589</v>
      </c>
      <c r="BF71" s="311">
        <v>1005.6484003528664</v>
      </c>
      <c r="BG71" s="311">
        <v>1024.0092283101674</v>
      </c>
      <c r="BH71" s="311">
        <v>1039.1027562555123</v>
      </c>
      <c r="BI71" s="318">
        <v>1047.812501386511</v>
      </c>
      <c r="BJ71" s="318">
        <v>1065.1596040977836</v>
      </c>
      <c r="BK71" s="311">
        <v>1062.32351982962</v>
      </c>
      <c r="BL71" s="311">
        <v>1073.2781155812415</v>
      </c>
      <c r="BM71" s="318">
        <v>1061.0000255776893</v>
      </c>
      <c r="BN71" s="318">
        <v>1074.8190141682244</v>
      </c>
      <c r="BO71" s="318">
        <v>1085.6006086945945</v>
      </c>
      <c r="BP71" s="318">
        <v>1106.8574360315067</v>
      </c>
      <c r="BQ71" s="318">
        <v>1118.1648318016646</v>
      </c>
      <c r="BR71" s="319">
        <v>1151.4946188750002</v>
      </c>
      <c r="BS71" s="318">
        <v>1171.5492675411933</v>
      </c>
      <c r="BT71" s="318">
        <v>1181.4212182710414</v>
      </c>
      <c r="BU71" s="318">
        <v>1187.3618316509298</v>
      </c>
      <c r="BV71" s="318">
        <v>1201.8985250645624</v>
      </c>
      <c r="BW71" s="346">
        <v>1209.4690370014346</v>
      </c>
      <c r="BX71" s="346">
        <v>1242.0293716197991</v>
      </c>
      <c r="BY71" s="346">
        <v>1260.4968875050217</v>
      </c>
      <c r="BZ71" s="346">
        <v>1272.403249687231</v>
      </c>
      <c r="CA71" s="346">
        <v>1295.1580182309901</v>
      </c>
      <c r="CB71" s="346">
        <v>1321.3687830731708</v>
      </c>
      <c r="CC71" s="346">
        <v>1349.1990793586801</v>
      </c>
      <c r="CD71" s="346">
        <v>1389.6253118020088</v>
      </c>
      <c r="CE71" s="346">
        <v>1426.55125553802</v>
      </c>
      <c r="CF71" s="311">
        <v>1474.9515742582494</v>
      </c>
      <c r="CG71" s="346">
        <v>1504.0768970043046</v>
      </c>
      <c r="CH71" s="346">
        <v>1550.1265658565285</v>
      </c>
      <c r="CI71" s="323">
        <v>1572.8572064533716</v>
      </c>
      <c r="CJ71" s="346">
        <v>1586.3715820329983</v>
      </c>
      <c r="CK71" s="323">
        <v>1587.3887385251076</v>
      </c>
      <c r="CL71" s="540">
        <v>1588.8230595566715</v>
      </c>
      <c r="CM71" s="540">
        <v>1588.482893549498</v>
      </c>
      <c r="CN71" s="540">
        <v>1591.7952192467717</v>
      </c>
      <c r="CO71" s="540">
        <v>1600.1748698766141</v>
      </c>
      <c r="CP71" s="311">
        <f>+CO71-CJ71</f>
        <v>13.803287843615863</v>
      </c>
      <c r="CQ71" s="312">
        <f>+(CO71/CJ71-1)</f>
        <v>0.008701169385501917</v>
      </c>
    </row>
    <row r="72" spans="1:95" ht="12.75" customHeight="1" hidden="1">
      <c r="A72" s="3"/>
      <c r="B72" s="576"/>
      <c r="C72" s="24"/>
      <c r="D72" s="30" t="s">
        <v>84</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7"/>
      <c r="AT72" s="20"/>
      <c r="AU72" s="91"/>
      <c r="AV72" s="11"/>
      <c r="AW72" s="187"/>
      <c r="AX72" s="91"/>
      <c r="AY72" s="11"/>
      <c r="AZ72" s="318"/>
      <c r="BA72" s="319"/>
      <c r="BB72" s="318"/>
      <c r="BC72" s="318"/>
      <c r="BD72" s="318"/>
      <c r="BE72" s="319"/>
      <c r="BF72" s="311"/>
      <c r="BG72" s="311"/>
      <c r="BH72" s="311"/>
      <c r="BI72" s="318"/>
      <c r="BJ72" s="318"/>
      <c r="BK72" s="311"/>
      <c r="BL72" s="311"/>
      <c r="BM72" s="318"/>
      <c r="BN72" s="318"/>
      <c r="BO72" s="318"/>
      <c r="BP72" s="318"/>
      <c r="BQ72" s="318"/>
      <c r="BR72" s="319"/>
      <c r="BS72" s="318"/>
      <c r="BT72" s="318"/>
      <c r="BU72" s="318"/>
      <c r="BV72" s="318"/>
      <c r="BW72" s="346"/>
      <c r="BX72" s="346"/>
      <c r="BY72" s="346"/>
      <c r="BZ72" s="346"/>
      <c r="CA72" s="346"/>
      <c r="CB72" s="346"/>
      <c r="CC72" s="346"/>
      <c r="CD72" s="346"/>
      <c r="CE72" s="346"/>
      <c r="CF72" s="311"/>
      <c r="CG72" s="346"/>
      <c r="CH72" s="346"/>
      <c r="CI72" s="323"/>
      <c r="CJ72" s="346"/>
      <c r="CK72" s="323"/>
      <c r="CL72" s="540"/>
      <c r="CM72" s="540"/>
      <c r="CN72" s="540"/>
      <c r="CO72" s="540"/>
      <c r="CP72" s="311" t="e">
        <f>+CO72-#REF!</f>
        <v>#REF!</v>
      </c>
      <c r="CQ72" s="377" t="e">
        <f>+(CO72/#REF!-1)*100</f>
        <v>#REF!</v>
      </c>
    </row>
    <row r="73" spans="1:95" ht="12.75" customHeight="1" hidden="1">
      <c r="A73" s="3"/>
      <c r="B73" s="576"/>
      <c r="C73" s="24"/>
      <c r="D73" s="217"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18"/>
      <c r="BA73" s="319"/>
      <c r="BB73" s="318"/>
      <c r="BC73" s="318"/>
      <c r="BD73" s="318"/>
      <c r="BE73" s="319"/>
      <c r="BF73" s="311"/>
      <c r="BG73" s="311"/>
      <c r="BH73" s="311"/>
      <c r="BI73" s="318"/>
      <c r="BJ73" s="318"/>
      <c r="BK73" s="311"/>
      <c r="BL73" s="311"/>
      <c r="BM73" s="318"/>
      <c r="BN73" s="318"/>
      <c r="BO73" s="318"/>
      <c r="BP73" s="318"/>
      <c r="BQ73" s="318"/>
      <c r="BR73" s="319"/>
      <c r="BS73" s="318"/>
      <c r="BT73" s="318"/>
      <c r="BU73" s="318"/>
      <c r="BV73" s="318"/>
      <c r="BW73" s="346"/>
      <c r="BX73" s="346"/>
      <c r="BY73" s="346"/>
      <c r="BZ73" s="346"/>
      <c r="CA73" s="346"/>
      <c r="CB73" s="346"/>
      <c r="CC73" s="346"/>
      <c r="CD73" s="346"/>
      <c r="CE73" s="346"/>
      <c r="CF73" s="311"/>
      <c r="CG73" s="346"/>
      <c r="CH73" s="346"/>
      <c r="CI73" s="323"/>
      <c r="CJ73" s="346"/>
      <c r="CK73" s="323"/>
      <c r="CL73" s="540"/>
      <c r="CM73" s="540"/>
      <c r="CN73" s="540"/>
      <c r="CO73" s="540"/>
      <c r="CP73" s="311" t="e">
        <f>+CO73-#REF!</f>
        <v>#REF!</v>
      </c>
      <c r="CQ73" s="377" t="e">
        <f>+(CO73/#REF!-1)*100</f>
        <v>#REF!</v>
      </c>
    </row>
    <row r="74" spans="1:95" ht="12.75" customHeight="1" hidden="1">
      <c r="A74" s="3"/>
      <c r="B74" s="576"/>
      <c r="C74" s="24"/>
      <c r="D74" s="217"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18"/>
      <c r="BA74" s="319"/>
      <c r="BB74" s="318"/>
      <c r="BC74" s="318"/>
      <c r="BD74" s="318"/>
      <c r="BE74" s="319"/>
      <c r="BF74" s="311"/>
      <c r="BG74" s="311"/>
      <c r="BH74" s="311"/>
      <c r="BI74" s="318"/>
      <c r="BJ74" s="318"/>
      <c r="BK74" s="311"/>
      <c r="BL74" s="311"/>
      <c r="BM74" s="318"/>
      <c r="BN74" s="318"/>
      <c r="BO74" s="318"/>
      <c r="BP74" s="318"/>
      <c r="BQ74" s="318"/>
      <c r="BR74" s="319"/>
      <c r="BS74" s="318"/>
      <c r="BT74" s="318"/>
      <c r="BU74" s="318"/>
      <c r="BV74" s="318"/>
      <c r="BW74" s="346"/>
      <c r="BX74" s="346"/>
      <c r="BY74" s="346"/>
      <c r="BZ74" s="346"/>
      <c r="CA74" s="346"/>
      <c r="CB74" s="346"/>
      <c r="CC74" s="346"/>
      <c r="CD74" s="346"/>
      <c r="CE74" s="346"/>
      <c r="CF74" s="311"/>
      <c r="CG74" s="346"/>
      <c r="CH74" s="346"/>
      <c r="CI74" s="323"/>
      <c r="CJ74" s="346"/>
      <c r="CK74" s="323"/>
      <c r="CL74" s="540"/>
      <c r="CM74" s="540"/>
      <c r="CN74" s="540"/>
      <c r="CO74" s="540"/>
      <c r="CP74" s="311" t="e">
        <f>+CO74-#REF!</f>
        <v>#REF!</v>
      </c>
      <c r="CQ74" s="377" t="e">
        <f>+(CO74/#REF!-1)*100</f>
        <v>#REF!</v>
      </c>
    </row>
    <row r="75" spans="1:95" ht="12.75" customHeight="1" hidden="1">
      <c r="A75" s="3"/>
      <c r="B75" s="576"/>
      <c r="C75" s="24"/>
      <c r="D75" s="217"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18"/>
      <c r="BA75" s="319"/>
      <c r="BB75" s="318"/>
      <c r="BC75" s="318"/>
      <c r="BD75" s="318"/>
      <c r="BE75" s="319"/>
      <c r="BF75" s="311"/>
      <c r="BG75" s="311"/>
      <c r="BH75" s="311"/>
      <c r="BI75" s="318"/>
      <c r="BJ75" s="318"/>
      <c r="BK75" s="311"/>
      <c r="BL75" s="311"/>
      <c r="BM75" s="318"/>
      <c r="BN75" s="318"/>
      <c r="BO75" s="318"/>
      <c r="BP75" s="318"/>
      <c r="BQ75" s="318"/>
      <c r="BR75" s="319"/>
      <c r="BS75" s="318"/>
      <c r="BT75" s="318"/>
      <c r="BU75" s="318"/>
      <c r="BV75" s="318"/>
      <c r="BW75" s="346"/>
      <c r="BX75" s="346"/>
      <c r="BY75" s="346"/>
      <c r="BZ75" s="346"/>
      <c r="CA75" s="346"/>
      <c r="CB75" s="346"/>
      <c r="CC75" s="346"/>
      <c r="CD75" s="346"/>
      <c r="CE75" s="346"/>
      <c r="CF75" s="311"/>
      <c r="CG75" s="346"/>
      <c r="CH75" s="346"/>
      <c r="CI75" s="323"/>
      <c r="CJ75" s="346"/>
      <c r="CK75" s="323"/>
      <c r="CL75" s="540"/>
      <c r="CM75" s="540"/>
      <c r="CN75" s="540"/>
      <c r="CO75" s="540"/>
      <c r="CP75" s="311" t="e">
        <f>+CO75-#REF!</f>
        <v>#REF!</v>
      </c>
      <c r="CQ75" s="377" t="e">
        <f>+(CO75/#REF!-1)*100</f>
        <v>#REF!</v>
      </c>
    </row>
    <row r="76" spans="1:95" ht="12.75" customHeight="1" hidden="1">
      <c r="A76" s="3"/>
      <c r="B76" s="576"/>
      <c r="C76" s="24"/>
      <c r="D76" s="217"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18"/>
      <c r="BA76" s="319"/>
      <c r="BB76" s="318"/>
      <c r="BC76" s="318"/>
      <c r="BD76" s="318"/>
      <c r="BE76" s="319"/>
      <c r="BF76" s="311"/>
      <c r="BG76" s="311"/>
      <c r="BH76" s="311"/>
      <c r="BI76" s="318"/>
      <c r="BJ76" s="318"/>
      <c r="BK76" s="311"/>
      <c r="BL76" s="311"/>
      <c r="BM76" s="318"/>
      <c r="BN76" s="318"/>
      <c r="BO76" s="318"/>
      <c r="BP76" s="318"/>
      <c r="BQ76" s="318"/>
      <c r="BR76" s="319"/>
      <c r="BS76" s="318"/>
      <c r="BT76" s="318"/>
      <c r="BU76" s="318"/>
      <c r="BV76" s="318"/>
      <c r="BW76" s="346"/>
      <c r="BX76" s="346"/>
      <c r="BY76" s="346"/>
      <c r="BZ76" s="346"/>
      <c r="CA76" s="346"/>
      <c r="CB76" s="346"/>
      <c r="CC76" s="346"/>
      <c r="CD76" s="346"/>
      <c r="CE76" s="346"/>
      <c r="CF76" s="311"/>
      <c r="CG76" s="346"/>
      <c r="CH76" s="346"/>
      <c r="CI76" s="323"/>
      <c r="CJ76" s="346"/>
      <c r="CK76" s="323"/>
      <c r="CL76" s="540"/>
      <c r="CM76" s="540"/>
      <c r="CN76" s="540"/>
      <c r="CO76" s="540"/>
      <c r="CP76" s="311" t="e">
        <f>+CO76-#REF!</f>
        <v>#REF!</v>
      </c>
      <c r="CQ76" s="377" t="e">
        <f>+(CO76/#REF!-1)*100</f>
        <v>#REF!</v>
      </c>
    </row>
    <row r="77" spans="1:95" ht="12.75" customHeight="1" hidden="1">
      <c r="A77" s="3"/>
      <c r="B77" s="576"/>
      <c r="C77" s="24"/>
      <c r="D77" s="30" t="s">
        <v>85</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18"/>
      <c r="BA77" s="319"/>
      <c r="BB77" s="318"/>
      <c r="BC77" s="318"/>
      <c r="BD77" s="318"/>
      <c r="BE77" s="319"/>
      <c r="BF77" s="311"/>
      <c r="BG77" s="311"/>
      <c r="BH77" s="311"/>
      <c r="BI77" s="318"/>
      <c r="BJ77" s="318"/>
      <c r="BK77" s="311"/>
      <c r="BL77" s="311"/>
      <c r="BM77" s="318"/>
      <c r="BN77" s="318"/>
      <c r="BO77" s="318"/>
      <c r="BP77" s="318"/>
      <c r="BQ77" s="318"/>
      <c r="BR77" s="319"/>
      <c r="BS77" s="318"/>
      <c r="BT77" s="318"/>
      <c r="BU77" s="318"/>
      <c r="BV77" s="318"/>
      <c r="BW77" s="346"/>
      <c r="BX77" s="346"/>
      <c r="BY77" s="346"/>
      <c r="BZ77" s="346"/>
      <c r="CA77" s="346"/>
      <c r="CB77" s="346"/>
      <c r="CC77" s="346"/>
      <c r="CD77" s="346"/>
      <c r="CE77" s="346"/>
      <c r="CF77" s="311"/>
      <c r="CG77" s="346"/>
      <c r="CH77" s="346"/>
      <c r="CI77" s="323"/>
      <c r="CJ77" s="346"/>
      <c r="CK77" s="323"/>
      <c r="CL77" s="540"/>
      <c r="CM77" s="540"/>
      <c r="CN77" s="540"/>
      <c r="CO77" s="540"/>
      <c r="CP77" s="311" t="e">
        <f>+CO77-#REF!</f>
        <v>#REF!</v>
      </c>
      <c r="CQ77" s="377" t="e">
        <f>+(CO77/#REF!-1)*100</f>
        <v>#REF!</v>
      </c>
    </row>
    <row r="78" spans="1:95" ht="12.75" customHeight="1" hidden="1">
      <c r="A78" s="3"/>
      <c r="B78" s="576"/>
      <c r="C78" s="24"/>
      <c r="D78" s="217"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18"/>
      <c r="BA78" s="319"/>
      <c r="BB78" s="318"/>
      <c r="BC78" s="318"/>
      <c r="BD78" s="318"/>
      <c r="BE78" s="319"/>
      <c r="BF78" s="311"/>
      <c r="BG78" s="311"/>
      <c r="BH78" s="311"/>
      <c r="BI78" s="318"/>
      <c r="BJ78" s="318"/>
      <c r="BK78" s="311"/>
      <c r="BL78" s="311"/>
      <c r="BM78" s="318"/>
      <c r="BN78" s="318"/>
      <c r="BO78" s="318"/>
      <c r="BP78" s="318"/>
      <c r="BQ78" s="318"/>
      <c r="BR78" s="319"/>
      <c r="BS78" s="318"/>
      <c r="BT78" s="318"/>
      <c r="BU78" s="318"/>
      <c r="BV78" s="318"/>
      <c r="BW78" s="346"/>
      <c r="BX78" s="346"/>
      <c r="BY78" s="346"/>
      <c r="BZ78" s="346"/>
      <c r="CA78" s="346"/>
      <c r="CB78" s="346"/>
      <c r="CC78" s="346"/>
      <c r="CD78" s="346"/>
      <c r="CE78" s="346"/>
      <c r="CF78" s="311"/>
      <c r="CG78" s="346"/>
      <c r="CH78" s="346"/>
      <c r="CI78" s="323"/>
      <c r="CJ78" s="346"/>
      <c r="CK78" s="323"/>
      <c r="CL78" s="540"/>
      <c r="CM78" s="540"/>
      <c r="CN78" s="540"/>
      <c r="CO78" s="540"/>
      <c r="CP78" s="311" t="e">
        <f>+CO78-#REF!</f>
        <v>#REF!</v>
      </c>
      <c r="CQ78" s="377" t="e">
        <f>+(CO78/#REF!-1)*100</f>
        <v>#REF!</v>
      </c>
    </row>
    <row r="79" spans="1:95" ht="12.75" customHeight="1" hidden="1">
      <c r="A79" s="3"/>
      <c r="B79" s="576"/>
      <c r="C79" s="24"/>
      <c r="D79" s="217"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18"/>
      <c r="BA79" s="319"/>
      <c r="BB79" s="318"/>
      <c r="BC79" s="318"/>
      <c r="BD79" s="318"/>
      <c r="BE79" s="319"/>
      <c r="BF79" s="311"/>
      <c r="BG79" s="311"/>
      <c r="BH79" s="311"/>
      <c r="BI79" s="318"/>
      <c r="BJ79" s="318"/>
      <c r="BK79" s="311"/>
      <c r="BL79" s="311"/>
      <c r="BM79" s="318"/>
      <c r="BN79" s="318"/>
      <c r="BO79" s="318"/>
      <c r="BP79" s="318"/>
      <c r="BQ79" s="318"/>
      <c r="BR79" s="319"/>
      <c r="BS79" s="318"/>
      <c r="BT79" s="318"/>
      <c r="BU79" s="318"/>
      <c r="BV79" s="318"/>
      <c r="BW79" s="346"/>
      <c r="BX79" s="346"/>
      <c r="BY79" s="346"/>
      <c r="BZ79" s="346"/>
      <c r="CA79" s="346"/>
      <c r="CB79" s="346"/>
      <c r="CC79" s="346"/>
      <c r="CD79" s="346"/>
      <c r="CE79" s="346"/>
      <c r="CF79" s="311"/>
      <c r="CG79" s="346"/>
      <c r="CH79" s="346"/>
      <c r="CI79" s="323"/>
      <c r="CJ79" s="346"/>
      <c r="CK79" s="323"/>
      <c r="CL79" s="540"/>
      <c r="CM79" s="540"/>
      <c r="CN79" s="540"/>
      <c r="CO79" s="540"/>
      <c r="CP79" s="311" t="e">
        <f>+CO79-#REF!</f>
        <v>#REF!</v>
      </c>
      <c r="CQ79" s="377" t="e">
        <f>+(CO79/#REF!-1)*100</f>
        <v>#REF!</v>
      </c>
    </row>
    <row r="80" spans="1:95" ht="12.75" customHeight="1" hidden="1">
      <c r="A80" s="3"/>
      <c r="B80" s="576"/>
      <c r="C80" s="24"/>
      <c r="D80" s="217"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18"/>
      <c r="BA80" s="319"/>
      <c r="BB80" s="318"/>
      <c r="BC80" s="318"/>
      <c r="BD80" s="318"/>
      <c r="BE80" s="319"/>
      <c r="BF80" s="311"/>
      <c r="BG80" s="311"/>
      <c r="BH80" s="311"/>
      <c r="BI80" s="318"/>
      <c r="BJ80" s="318"/>
      <c r="BK80" s="311"/>
      <c r="BL80" s="311"/>
      <c r="BM80" s="318"/>
      <c r="BN80" s="318"/>
      <c r="BO80" s="318"/>
      <c r="BP80" s="318"/>
      <c r="BQ80" s="318"/>
      <c r="BR80" s="319"/>
      <c r="BS80" s="318"/>
      <c r="BT80" s="318"/>
      <c r="BU80" s="318"/>
      <c r="BV80" s="318"/>
      <c r="BW80" s="346"/>
      <c r="BX80" s="346"/>
      <c r="BY80" s="346"/>
      <c r="BZ80" s="346"/>
      <c r="CA80" s="346"/>
      <c r="CB80" s="346"/>
      <c r="CC80" s="346"/>
      <c r="CD80" s="346"/>
      <c r="CE80" s="346"/>
      <c r="CF80" s="311"/>
      <c r="CG80" s="346"/>
      <c r="CH80" s="346"/>
      <c r="CI80" s="323"/>
      <c r="CJ80" s="346"/>
      <c r="CK80" s="323"/>
      <c r="CL80" s="540"/>
      <c r="CM80" s="540"/>
      <c r="CN80" s="540"/>
      <c r="CO80" s="540"/>
      <c r="CP80" s="311" t="e">
        <f>+CO80-#REF!</f>
        <v>#REF!</v>
      </c>
      <c r="CQ80" s="377" t="e">
        <f>+(CO80/#REF!-1)*100</f>
        <v>#REF!</v>
      </c>
    </row>
    <row r="81" spans="1:95" ht="12.75" customHeight="1" hidden="1">
      <c r="A81" s="3"/>
      <c r="B81" s="576"/>
      <c r="C81" s="24"/>
      <c r="D81" s="217"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18"/>
      <c r="BA81" s="319"/>
      <c r="BB81" s="318"/>
      <c r="BC81" s="318"/>
      <c r="BD81" s="318"/>
      <c r="BE81" s="319"/>
      <c r="BF81" s="311"/>
      <c r="BG81" s="311"/>
      <c r="BH81" s="311"/>
      <c r="BI81" s="318"/>
      <c r="BJ81" s="318"/>
      <c r="BK81" s="311"/>
      <c r="BL81" s="311"/>
      <c r="BM81" s="318"/>
      <c r="BN81" s="318"/>
      <c r="BO81" s="318"/>
      <c r="BP81" s="318"/>
      <c r="BQ81" s="318"/>
      <c r="BR81" s="319"/>
      <c r="BS81" s="318"/>
      <c r="BT81" s="318"/>
      <c r="BU81" s="318"/>
      <c r="BV81" s="318"/>
      <c r="BW81" s="346"/>
      <c r="BX81" s="346"/>
      <c r="BY81" s="346"/>
      <c r="BZ81" s="346"/>
      <c r="CA81" s="346"/>
      <c r="CB81" s="346"/>
      <c r="CC81" s="346"/>
      <c r="CD81" s="346"/>
      <c r="CE81" s="346"/>
      <c r="CF81" s="311"/>
      <c r="CG81" s="346"/>
      <c r="CH81" s="346"/>
      <c r="CI81" s="323"/>
      <c r="CJ81" s="346"/>
      <c r="CK81" s="323"/>
      <c r="CL81" s="540"/>
      <c r="CM81" s="540"/>
      <c r="CN81" s="540"/>
      <c r="CO81" s="540"/>
      <c r="CP81" s="311" t="e">
        <f>+CO81-#REF!</f>
        <v>#REF!</v>
      </c>
      <c r="CQ81" s="377" t="e">
        <f>+(CO81/#REF!-1)*100</f>
        <v>#REF!</v>
      </c>
    </row>
    <row r="82" spans="1:95" ht="12.75" customHeight="1" hidden="1">
      <c r="A82" s="3"/>
      <c r="B82" s="576"/>
      <c r="C82" s="24"/>
      <c r="D82" s="30" t="s">
        <v>86</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18"/>
      <c r="BA82" s="319"/>
      <c r="BB82" s="318"/>
      <c r="BC82" s="318"/>
      <c r="BD82" s="318"/>
      <c r="BE82" s="319"/>
      <c r="BF82" s="311"/>
      <c r="BG82" s="311"/>
      <c r="BH82" s="311"/>
      <c r="BI82" s="318"/>
      <c r="BJ82" s="318"/>
      <c r="BK82" s="311"/>
      <c r="BL82" s="311"/>
      <c r="BM82" s="318"/>
      <c r="BN82" s="318"/>
      <c r="BO82" s="318"/>
      <c r="BP82" s="318"/>
      <c r="BQ82" s="318"/>
      <c r="BR82" s="319"/>
      <c r="BS82" s="318"/>
      <c r="BT82" s="318"/>
      <c r="BU82" s="318"/>
      <c r="BV82" s="318"/>
      <c r="BW82" s="346"/>
      <c r="BX82" s="346"/>
      <c r="BY82" s="346"/>
      <c r="BZ82" s="346"/>
      <c r="CA82" s="346"/>
      <c r="CB82" s="346"/>
      <c r="CC82" s="346"/>
      <c r="CD82" s="346"/>
      <c r="CE82" s="346"/>
      <c r="CF82" s="311"/>
      <c r="CG82" s="346"/>
      <c r="CH82" s="346"/>
      <c r="CI82" s="323"/>
      <c r="CJ82" s="346"/>
      <c r="CK82" s="323"/>
      <c r="CL82" s="540"/>
      <c r="CM82" s="540"/>
      <c r="CN82" s="540"/>
      <c r="CO82" s="540"/>
      <c r="CP82" s="311" t="e">
        <f>+CO82-#REF!</f>
        <v>#REF!</v>
      </c>
      <c r="CQ82" s="377" t="e">
        <f>+(CO82/#REF!-1)*100</f>
        <v>#REF!</v>
      </c>
    </row>
    <row r="83" spans="1:95" ht="12.75" customHeight="1" hidden="1">
      <c r="A83" s="3"/>
      <c r="B83" s="576"/>
      <c r="C83" s="24"/>
      <c r="D83" s="217"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18"/>
      <c r="BA83" s="319"/>
      <c r="BB83" s="318"/>
      <c r="BC83" s="318"/>
      <c r="BD83" s="318"/>
      <c r="BE83" s="319"/>
      <c r="BF83" s="311"/>
      <c r="BG83" s="311"/>
      <c r="BH83" s="311"/>
      <c r="BI83" s="318"/>
      <c r="BJ83" s="318"/>
      <c r="BK83" s="311"/>
      <c r="BL83" s="311"/>
      <c r="BM83" s="318"/>
      <c r="BN83" s="318"/>
      <c r="BO83" s="318"/>
      <c r="BP83" s="318"/>
      <c r="BQ83" s="318"/>
      <c r="BR83" s="319"/>
      <c r="BS83" s="318"/>
      <c r="BT83" s="318"/>
      <c r="BU83" s="318"/>
      <c r="BV83" s="318"/>
      <c r="BW83" s="346"/>
      <c r="BX83" s="346"/>
      <c r="BY83" s="346"/>
      <c r="BZ83" s="346"/>
      <c r="CA83" s="346"/>
      <c r="CB83" s="346"/>
      <c r="CC83" s="346"/>
      <c r="CD83" s="346"/>
      <c r="CE83" s="346"/>
      <c r="CF83" s="311"/>
      <c r="CG83" s="346"/>
      <c r="CH83" s="346"/>
      <c r="CI83" s="323"/>
      <c r="CJ83" s="346"/>
      <c r="CK83" s="323"/>
      <c r="CL83" s="540"/>
      <c r="CM83" s="540"/>
      <c r="CN83" s="540"/>
      <c r="CO83" s="540"/>
      <c r="CP83" s="311" t="e">
        <f>+CO83-#REF!</f>
        <v>#REF!</v>
      </c>
      <c r="CQ83" s="377" t="e">
        <f>+(CO83/#REF!-1)*100</f>
        <v>#REF!</v>
      </c>
    </row>
    <row r="84" spans="1:95" ht="12.75" customHeight="1" hidden="1">
      <c r="A84" s="3"/>
      <c r="B84" s="576"/>
      <c r="C84" s="24"/>
      <c r="D84" s="217"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18"/>
      <c r="BA84" s="319"/>
      <c r="BB84" s="318"/>
      <c r="BC84" s="318"/>
      <c r="BD84" s="318"/>
      <c r="BE84" s="319"/>
      <c r="BF84" s="311"/>
      <c r="BG84" s="311"/>
      <c r="BH84" s="311"/>
      <c r="BI84" s="318"/>
      <c r="BJ84" s="318"/>
      <c r="BK84" s="311"/>
      <c r="BL84" s="311"/>
      <c r="BM84" s="318"/>
      <c r="BN84" s="318"/>
      <c r="BO84" s="318"/>
      <c r="BP84" s="318"/>
      <c r="BQ84" s="318"/>
      <c r="BR84" s="319"/>
      <c r="BS84" s="318"/>
      <c r="BT84" s="318"/>
      <c r="BU84" s="318"/>
      <c r="BV84" s="318"/>
      <c r="BW84" s="346"/>
      <c r="BX84" s="346"/>
      <c r="BY84" s="346"/>
      <c r="BZ84" s="346"/>
      <c r="CA84" s="346"/>
      <c r="CB84" s="346"/>
      <c r="CC84" s="346"/>
      <c r="CD84" s="346"/>
      <c r="CE84" s="346"/>
      <c r="CF84" s="311"/>
      <c r="CG84" s="346"/>
      <c r="CH84" s="346"/>
      <c r="CI84" s="323"/>
      <c r="CJ84" s="346"/>
      <c r="CK84" s="323"/>
      <c r="CL84" s="540"/>
      <c r="CM84" s="540"/>
      <c r="CN84" s="540"/>
      <c r="CO84" s="540"/>
      <c r="CP84" s="311" t="e">
        <f>+CO84-#REF!</f>
        <v>#REF!</v>
      </c>
      <c r="CQ84" s="377" t="e">
        <f>+(CO84/#REF!-1)*100</f>
        <v>#REF!</v>
      </c>
    </row>
    <row r="85" spans="1:95" ht="12.75" customHeight="1" hidden="1">
      <c r="A85" s="3"/>
      <c r="B85" s="576"/>
      <c r="C85" s="24"/>
      <c r="D85" s="217"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18"/>
      <c r="BA85" s="319"/>
      <c r="BB85" s="318"/>
      <c r="BC85" s="318"/>
      <c r="BD85" s="318"/>
      <c r="BE85" s="319"/>
      <c r="BF85" s="311"/>
      <c r="BG85" s="311"/>
      <c r="BH85" s="311"/>
      <c r="BI85" s="318"/>
      <c r="BJ85" s="318"/>
      <c r="BK85" s="311"/>
      <c r="BL85" s="311"/>
      <c r="BM85" s="318"/>
      <c r="BN85" s="318"/>
      <c r="BO85" s="318"/>
      <c r="BP85" s="318"/>
      <c r="BQ85" s="318"/>
      <c r="BR85" s="319"/>
      <c r="BS85" s="318"/>
      <c r="BT85" s="318"/>
      <c r="BU85" s="318"/>
      <c r="BV85" s="318"/>
      <c r="BW85" s="346"/>
      <c r="BX85" s="346"/>
      <c r="BY85" s="346"/>
      <c r="BZ85" s="346"/>
      <c r="CA85" s="346"/>
      <c r="CB85" s="346"/>
      <c r="CC85" s="346"/>
      <c r="CD85" s="346"/>
      <c r="CE85" s="346"/>
      <c r="CF85" s="311"/>
      <c r="CG85" s="346"/>
      <c r="CH85" s="346"/>
      <c r="CI85" s="323"/>
      <c r="CJ85" s="346"/>
      <c r="CK85" s="323"/>
      <c r="CL85" s="540"/>
      <c r="CM85" s="540"/>
      <c r="CN85" s="540"/>
      <c r="CO85" s="540"/>
      <c r="CP85" s="311" t="e">
        <f>+CO85-#REF!</f>
        <v>#REF!</v>
      </c>
      <c r="CQ85" s="377" t="e">
        <f>+(CO85/#REF!-1)*100</f>
        <v>#REF!</v>
      </c>
    </row>
    <row r="86" spans="1:95" ht="12.75" customHeight="1" hidden="1">
      <c r="A86" s="3"/>
      <c r="B86" s="576"/>
      <c r="C86" s="24"/>
      <c r="D86" s="217"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18"/>
      <c r="BA86" s="319"/>
      <c r="BB86" s="318"/>
      <c r="BC86" s="318"/>
      <c r="BD86" s="318"/>
      <c r="BE86" s="319"/>
      <c r="BF86" s="311"/>
      <c r="BG86" s="311"/>
      <c r="BH86" s="311"/>
      <c r="BI86" s="318"/>
      <c r="BJ86" s="318"/>
      <c r="BK86" s="311"/>
      <c r="BL86" s="311"/>
      <c r="BM86" s="318"/>
      <c r="BN86" s="318"/>
      <c r="BO86" s="318"/>
      <c r="BP86" s="318"/>
      <c r="BQ86" s="318"/>
      <c r="BR86" s="319"/>
      <c r="BS86" s="318"/>
      <c r="BT86" s="318"/>
      <c r="BU86" s="318"/>
      <c r="BV86" s="318"/>
      <c r="BW86" s="346"/>
      <c r="BX86" s="346"/>
      <c r="BY86" s="346"/>
      <c r="BZ86" s="346"/>
      <c r="CA86" s="346"/>
      <c r="CB86" s="346"/>
      <c r="CC86" s="346"/>
      <c r="CD86" s="346"/>
      <c r="CE86" s="346"/>
      <c r="CF86" s="311"/>
      <c r="CG86" s="346"/>
      <c r="CH86" s="346"/>
      <c r="CI86" s="323"/>
      <c r="CJ86" s="346"/>
      <c r="CK86" s="323"/>
      <c r="CL86" s="540"/>
      <c r="CM86" s="540"/>
      <c r="CN86" s="540"/>
      <c r="CO86" s="540"/>
      <c r="CP86" s="311" t="e">
        <f>+CO86-#REF!</f>
        <v>#REF!</v>
      </c>
      <c r="CQ86" s="377" t="e">
        <f>+(CO86/#REF!-1)*100</f>
        <v>#REF!</v>
      </c>
    </row>
    <row r="87" spans="1:95" ht="12.75" customHeight="1">
      <c r="A87" s="3"/>
      <c r="B87" s="576"/>
      <c r="C87" s="24"/>
      <c r="D87" s="30" t="s">
        <v>120</v>
      </c>
      <c r="E87" s="88"/>
      <c r="F87" s="88"/>
      <c r="G87" s="88"/>
      <c r="H87" s="88"/>
      <c r="I87" s="91"/>
      <c r="J87" s="113"/>
      <c r="K87" s="88"/>
      <c r="L87" s="91"/>
      <c r="M87" s="91"/>
      <c r="N87" s="91"/>
      <c r="O87" s="91"/>
      <c r="P87" s="20"/>
      <c r="Q87" s="198">
        <v>0.07584540095010697</v>
      </c>
      <c r="R87" s="198"/>
      <c r="S87" s="198"/>
      <c r="T87" s="200"/>
      <c r="U87" s="198"/>
      <c r="V87" s="198"/>
      <c r="W87" s="198">
        <v>0.08603754377717791</v>
      </c>
      <c r="X87" s="198"/>
      <c r="Y87" s="201"/>
      <c r="Z87" s="187">
        <v>0.0991784854988828</v>
      </c>
      <c r="AA87" s="197"/>
      <c r="AB87" s="187"/>
      <c r="AC87" s="187">
        <v>0.11008397446846742</v>
      </c>
      <c r="AD87" s="187"/>
      <c r="AE87" s="187"/>
      <c r="AF87" s="187">
        <v>0.030676092893966368</v>
      </c>
      <c r="AG87" s="187"/>
      <c r="AH87" s="187"/>
      <c r="AI87" s="187">
        <v>0.03422100987934165</v>
      </c>
      <c r="AJ87" s="187">
        <v>0.03963547392296924</v>
      </c>
      <c r="AK87" s="187">
        <v>0.04768209067070042</v>
      </c>
      <c r="AL87" s="187">
        <v>0.05184907867809308</v>
      </c>
      <c r="AM87" s="187">
        <v>0.0554663707686089</v>
      </c>
      <c r="AN87" s="188">
        <v>0.06291023886687762</v>
      </c>
      <c r="AO87" s="187">
        <v>0.07745967581324666</v>
      </c>
      <c r="AP87" s="197">
        <v>0.08215289965920462</v>
      </c>
      <c r="AQ87" s="187">
        <v>0.08904566720621429</v>
      </c>
      <c r="AR87" s="187">
        <v>0.09396993289318152</v>
      </c>
      <c r="AS87" s="187">
        <v>0.10294956902782354</v>
      </c>
      <c r="AT87" s="188">
        <v>0.12025764571242725</v>
      </c>
      <c r="AU87" s="187">
        <v>0.1299949687489404</v>
      </c>
      <c r="AV87" s="186">
        <v>0.13613438461995359</v>
      </c>
      <c r="AW87" s="187">
        <v>0.1386659984004525</v>
      </c>
      <c r="AX87" s="284">
        <v>0.14395608408291696</v>
      </c>
      <c r="AY87" s="283">
        <v>0.15095823134394531</v>
      </c>
      <c r="AZ87" s="355">
        <v>0.16184433932926395</v>
      </c>
      <c r="BA87" s="356">
        <v>0.1721189140395754</v>
      </c>
      <c r="BB87" s="355">
        <v>0.17758172244881765</v>
      </c>
      <c r="BC87" s="355">
        <v>0.19155299460196726</v>
      </c>
      <c r="BD87" s="355">
        <v>0.1989330752098567</v>
      </c>
      <c r="BE87" s="356">
        <v>0.20547366732740333</v>
      </c>
      <c r="BF87" s="357">
        <v>0.2158936132996034</v>
      </c>
      <c r="BG87" s="357">
        <v>0.236141897915716</v>
      </c>
      <c r="BH87" s="357">
        <v>0.26250013791996796</v>
      </c>
      <c r="BI87" s="355">
        <v>0.2794668323311141</v>
      </c>
      <c r="BJ87" s="355">
        <v>0.2935418614867992</v>
      </c>
      <c r="BK87" s="357">
        <v>0.30915025238759763</v>
      </c>
      <c r="BL87" s="357">
        <v>0.33063342748198976</v>
      </c>
      <c r="BM87" s="355">
        <v>0.3567039495650848</v>
      </c>
      <c r="BN87" s="355">
        <v>0.3756161058575054</v>
      </c>
      <c r="BO87" s="355">
        <v>0.390575157645628</v>
      </c>
      <c r="BP87" s="355">
        <v>0.4184949648725796</v>
      </c>
      <c r="BQ87" s="355">
        <v>0.4449523438491432</v>
      </c>
      <c r="BR87" s="356">
        <v>0.46745319180151984</v>
      </c>
      <c r="BS87" s="355">
        <v>0.4852211813782871</v>
      </c>
      <c r="BT87" s="355">
        <v>0.496166972571386</v>
      </c>
      <c r="BU87" s="355">
        <v>0.4959006054252543</v>
      </c>
      <c r="BV87" s="355">
        <v>0.48118689033797724</v>
      </c>
      <c r="BW87" s="461">
        <v>0.46638053324052564</v>
      </c>
      <c r="BX87" s="461">
        <v>0.45550398358827154</v>
      </c>
      <c r="BY87" s="461">
        <v>0.44296225912300713</v>
      </c>
      <c r="BZ87" s="461">
        <v>0.4329196440454519</v>
      </c>
      <c r="CA87" s="461">
        <v>0.4246948350991203</v>
      </c>
      <c r="CB87" s="461">
        <v>0.4186571969711983</v>
      </c>
      <c r="CC87" s="461">
        <v>0.41383627031689624</v>
      </c>
      <c r="CD87" s="461">
        <v>0.4169528537549975</v>
      </c>
      <c r="CE87" s="461">
        <v>0.4166314095490758</v>
      </c>
      <c r="CF87" s="357">
        <v>0.4249967683109419</v>
      </c>
      <c r="CG87" s="461">
        <v>0.4340199033454815</v>
      </c>
      <c r="CH87" s="461">
        <v>0.44561145390831314</v>
      </c>
      <c r="CI87" s="551">
        <v>0.4506230369314684</v>
      </c>
      <c r="CJ87" s="461">
        <v>0.4546896583820511</v>
      </c>
      <c r="CK87" s="551">
        <v>0.4558210831547769</v>
      </c>
      <c r="CL87" s="552">
        <v>0.45615258989078616</v>
      </c>
      <c r="CM87" s="552">
        <v>0.4562052375764508</v>
      </c>
      <c r="CN87" s="552">
        <v>0.4567396625947332</v>
      </c>
      <c r="CO87" s="552">
        <v>0.4591584009952196</v>
      </c>
      <c r="CP87" s="311" t="s">
        <v>3</v>
      </c>
      <c r="CQ87" s="312" t="s">
        <v>3</v>
      </c>
    </row>
    <row r="88" spans="1:95" ht="3" customHeight="1">
      <c r="A88" s="3"/>
      <c r="B88" s="576"/>
      <c r="C88" s="24"/>
      <c r="D88" s="30"/>
      <c r="E88" s="88"/>
      <c r="F88" s="88"/>
      <c r="G88" s="88"/>
      <c r="H88" s="88"/>
      <c r="I88" s="91"/>
      <c r="J88" s="113"/>
      <c r="K88" s="88"/>
      <c r="L88" s="91"/>
      <c r="M88" s="91"/>
      <c r="N88" s="91"/>
      <c r="O88" s="91"/>
      <c r="P88" s="20"/>
      <c r="Q88" s="198"/>
      <c r="R88" s="198"/>
      <c r="S88" s="198"/>
      <c r="T88" s="200"/>
      <c r="U88" s="198"/>
      <c r="V88" s="198"/>
      <c r="W88" s="198"/>
      <c r="X88" s="198"/>
      <c r="Y88" s="201"/>
      <c r="Z88" s="187"/>
      <c r="AA88" s="197"/>
      <c r="AB88" s="187"/>
      <c r="AC88" s="187"/>
      <c r="AD88" s="187"/>
      <c r="AE88" s="187"/>
      <c r="AF88" s="187"/>
      <c r="AG88" s="187"/>
      <c r="AH88" s="187"/>
      <c r="AI88" s="187"/>
      <c r="AJ88" s="187"/>
      <c r="AK88" s="187"/>
      <c r="AL88" s="187"/>
      <c r="AM88" s="187"/>
      <c r="AN88" s="188"/>
      <c r="AO88" s="187"/>
      <c r="AP88" s="197"/>
      <c r="AQ88" s="187"/>
      <c r="AR88" s="187"/>
      <c r="AS88" s="187"/>
      <c r="AT88" s="188"/>
      <c r="AU88" s="187"/>
      <c r="AV88" s="186"/>
      <c r="AW88" s="187"/>
      <c r="AX88" s="187"/>
      <c r="AY88" s="11"/>
      <c r="AZ88" s="318"/>
      <c r="BA88" s="319"/>
      <c r="BB88" s="318"/>
      <c r="BC88" s="318"/>
      <c r="BD88" s="381"/>
      <c r="BE88" s="319"/>
      <c r="BF88" s="311"/>
      <c r="BG88" s="383"/>
      <c r="BH88" s="311"/>
      <c r="BI88" s="318"/>
      <c r="BJ88" s="318"/>
      <c r="BK88" s="311"/>
      <c r="BL88" s="383"/>
      <c r="BM88" s="318"/>
      <c r="BN88" s="318"/>
      <c r="BO88" s="318"/>
      <c r="BP88" s="318"/>
      <c r="BQ88" s="318"/>
      <c r="BR88" s="311"/>
      <c r="BS88" s="318"/>
      <c r="BT88" s="318"/>
      <c r="BU88" s="381"/>
      <c r="BV88" s="381"/>
      <c r="BW88" s="384"/>
      <c r="BX88" s="384"/>
      <c r="BY88" s="384"/>
      <c r="BZ88" s="384"/>
      <c r="CA88" s="384"/>
      <c r="CB88" s="384"/>
      <c r="CC88" s="384"/>
      <c r="CD88" s="384"/>
      <c r="CE88" s="384"/>
      <c r="CF88" s="505"/>
      <c r="CG88" s="384"/>
      <c r="CH88" s="384"/>
      <c r="CI88" s="505"/>
      <c r="CJ88" s="384"/>
      <c r="CK88" s="505"/>
      <c r="CL88" s="506"/>
      <c r="CM88" s="506"/>
      <c r="CN88" s="506"/>
      <c r="CO88" s="506"/>
      <c r="CP88" s="311"/>
      <c r="CQ88" s="377"/>
    </row>
    <row r="89" spans="1:95" ht="12.75" customHeight="1">
      <c r="A89" s="3"/>
      <c r="B89" s="576"/>
      <c r="C89" s="24"/>
      <c r="D89" s="30" t="s">
        <v>142</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18">
        <v>640.8798326089534</v>
      </c>
      <c r="BA89" s="369">
        <v>608.8886344563844</v>
      </c>
      <c r="BB89" s="368">
        <v>617.2501002713561</v>
      </c>
      <c r="BC89" s="318">
        <v>619.2764932686945</v>
      </c>
      <c r="BD89" s="368">
        <v>617.4804331178707</v>
      </c>
      <c r="BE89" s="319">
        <v>603.7903022465057</v>
      </c>
      <c r="BF89" s="311">
        <v>642.7923407312103</v>
      </c>
      <c r="BG89" s="370">
        <v>624.3909433075933</v>
      </c>
      <c r="BH89" s="311">
        <v>656.9253334708171</v>
      </c>
      <c r="BI89" s="318">
        <v>685.5705451712063</v>
      </c>
      <c r="BJ89" s="318">
        <v>669.3503940443286</v>
      </c>
      <c r="BK89" s="311">
        <v>675.0359122267366</v>
      </c>
      <c r="BL89" s="311">
        <v>778.8885848348745</v>
      </c>
      <c r="BM89" s="318">
        <v>780.3912357755644</v>
      </c>
      <c r="BN89" s="318">
        <v>768.9595449279038</v>
      </c>
      <c r="BO89" s="318">
        <v>761.4560459608108</v>
      </c>
      <c r="BP89" s="318">
        <v>756.914987739726</v>
      </c>
      <c r="BQ89" s="318">
        <v>879.2843492468793</v>
      </c>
      <c r="BR89" s="311">
        <v>809.0852112682584</v>
      </c>
      <c r="BS89" s="318">
        <v>817.7277126306818</v>
      </c>
      <c r="BT89" s="318">
        <v>869.2643740442226</v>
      </c>
      <c r="BU89" s="318">
        <v>874.303440316166</v>
      </c>
      <c r="BV89" s="318">
        <v>889.80574517934</v>
      </c>
      <c r="BW89" s="346">
        <v>940.2447634261121</v>
      </c>
      <c r="BX89" s="346">
        <v>1148.2659758393113</v>
      </c>
      <c r="BY89" s="318">
        <v>1199.5491606097562</v>
      </c>
      <c r="BZ89" s="346">
        <v>1268.2344019799139</v>
      </c>
      <c r="CA89" s="346">
        <v>1289.8840381721664</v>
      </c>
      <c r="CB89" s="346">
        <v>1261.8344954533716</v>
      </c>
      <c r="CC89" s="346">
        <v>1272.0388832166427</v>
      </c>
      <c r="CD89" s="346">
        <v>1488.1272882677904</v>
      </c>
      <c r="CE89" s="346">
        <v>1575.8594724112627</v>
      </c>
      <c r="CF89" s="311">
        <v>1726.4752695203015</v>
      </c>
      <c r="CG89" s="346">
        <v>1968.7783376236011</v>
      </c>
      <c r="CH89" s="346">
        <v>2170.3558116666427</v>
      </c>
      <c r="CI89" s="323">
        <v>2128.53753132231</v>
      </c>
      <c r="CJ89" s="346">
        <v>2259.9128511343615</v>
      </c>
      <c r="CK89" s="323">
        <v>2241.616007518867</v>
      </c>
      <c r="CL89" s="540">
        <v>2221.9946281874463</v>
      </c>
      <c r="CM89" s="540">
        <v>2207.2372393782643</v>
      </c>
      <c r="CN89" s="540">
        <v>2213.3462781157104</v>
      </c>
      <c r="CO89" s="540">
        <v>2254.363925174534</v>
      </c>
      <c r="CP89" s="311">
        <f aca="true" t="shared" si="25" ref="CP89:CP96">+CO89-CJ89</f>
        <v>-5.548925959827557</v>
      </c>
      <c r="CQ89" s="312">
        <f aca="true" t="shared" si="26" ref="CQ89:CQ96">+(CO89/CJ89-1)</f>
        <v>-0.0024553716560540284</v>
      </c>
    </row>
    <row r="90" spans="1:95" ht="12.75">
      <c r="A90" s="3"/>
      <c r="B90" s="576"/>
      <c r="C90" s="24"/>
      <c r="D90" s="30" t="s">
        <v>107</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18">
        <v>143.13732660781844</v>
      </c>
      <c r="BA90" s="369">
        <v>91.32920353982303</v>
      </c>
      <c r="BB90" s="368">
        <v>83.4785804816223</v>
      </c>
      <c r="BC90" s="318">
        <v>73.49822560202789</v>
      </c>
      <c r="BD90" s="368">
        <v>74.52091254752852</v>
      </c>
      <c r="BE90" s="319">
        <v>64.6735705209657</v>
      </c>
      <c r="BF90" s="311">
        <v>72.3687898089172</v>
      </c>
      <c r="BG90" s="370">
        <v>67.40617760617761</v>
      </c>
      <c r="BH90" s="311">
        <v>94.88638132295719</v>
      </c>
      <c r="BI90" s="318">
        <v>87.42918287937744</v>
      </c>
      <c r="BJ90" s="318">
        <v>104.3284224250326</v>
      </c>
      <c r="BK90" s="311">
        <v>113.66959370904326</v>
      </c>
      <c r="BL90" s="311">
        <v>193.72813738441218</v>
      </c>
      <c r="BM90" s="318">
        <v>159.28353253652057</v>
      </c>
      <c r="BN90" s="318">
        <v>170.11895861148201</v>
      </c>
      <c r="BO90" s="318">
        <v>130.35432432432432</v>
      </c>
      <c r="BP90" s="318">
        <v>125.89342465753424</v>
      </c>
      <c r="BQ90" s="318">
        <v>184.00471567267684</v>
      </c>
      <c r="BR90" s="311">
        <v>130.29241573033707</v>
      </c>
      <c r="BS90" s="318">
        <v>113.4</v>
      </c>
      <c r="BT90" s="318">
        <v>165.82082738944365</v>
      </c>
      <c r="BU90" s="318">
        <v>137.47367668097283</v>
      </c>
      <c r="BV90" s="318">
        <v>140.33428981348638</v>
      </c>
      <c r="BW90" s="346">
        <v>125.76398852223818</v>
      </c>
      <c r="BX90" s="346">
        <v>233.62769010043039</v>
      </c>
      <c r="BY90" s="318">
        <v>203.0753228120517</v>
      </c>
      <c r="BZ90" s="346">
        <v>238.21879483500717</v>
      </c>
      <c r="CA90" s="346">
        <v>181.9377331420373</v>
      </c>
      <c r="CB90" s="346">
        <v>157.07417503586802</v>
      </c>
      <c r="CC90" s="346">
        <v>205.02596843615498</v>
      </c>
      <c r="CD90" s="346">
        <v>359.03888091822085</v>
      </c>
      <c r="CE90" s="346">
        <v>419.99555236728844</v>
      </c>
      <c r="CF90" s="311">
        <v>528.1659971305596</v>
      </c>
      <c r="CG90" s="346">
        <v>737.4954088952655</v>
      </c>
      <c r="CH90" s="346">
        <v>925.5843615494979</v>
      </c>
      <c r="CI90" s="323">
        <v>879.5225251076042</v>
      </c>
      <c r="CJ90" s="346">
        <v>1024.9408895265424</v>
      </c>
      <c r="CK90" s="323">
        <v>1005.1572453371592</v>
      </c>
      <c r="CL90" s="540">
        <v>986.0500717360115</v>
      </c>
      <c r="CM90" s="540">
        <v>984.4027259684362</v>
      </c>
      <c r="CN90" s="540">
        <v>988.6210903873746</v>
      </c>
      <c r="CO90" s="540">
        <v>1008.1579626972742</v>
      </c>
      <c r="CP90" s="311">
        <f t="shared" si="25"/>
        <v>-16.78292682926815</v>
      </c>
      <c r="CQ90" s="312">
        <f t="shared" si="26"/>
        <v>-0.0163745314493412</v>
      </c>
    </row>
    <row r="91" spans="1:95" ht="12.75">
      <c r="A91" s="3"/>
      <c r="B91" s="576"/>
      <c r="C91" s="24"/>
      <c r="D91" s="30" t="s">
        <v>108</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18">
        <v>74.01950954728879</v>
      </c>
      <c r="BA91" s="369">
        <v>78.47252512136535</v>
      </c>
      <c r="BB91" s="368">
        <v>80.96282239670468</v>
      </c>
      <c r="BC91" s="318">
        <v>83.37828475411914</v>
      </c>
      <c r="BD91" s="368">
        <v>86.26586409505704</v>
      </c>
      <c r="BE91" s="319">
        <v>86.83829424523506</v>
      </c>
      <c r="BF91" s="311">
        <v>87.08539601401274</v>
      </c>
      <c r="BG91" s="370">
        <v>95.90213857271559</v>
      </c>
      <c r="BH91" s="311">
        <v>107.64674535797666</v>
      </c>
      <c r="BI91" s="318">
        <v>117.6129177315175</v>
      </c>
      <c r="BJ91" s="318">
        <v>123.78939187874836</v>
      </c>
      <c r="BK91" s="311">
        <v>127.237566672346</v>
      </c>
      <c r="BL91" s="311">
        <v>140.12240868031702</v>
      </c>
      <c r="BM91" s="318">
        <v>152.46650261752987</v>
      </c>
      <c r="BN91" s="318">
        <v>165.35165710413884</v>
      </c>
      <c r="BO91" s="318">
        <v>196.69626212297294</v>
      </c>
      <c r="BP91" s="318">
        <v>226.20142831643835</v>
      </c>
      <c r="BQ91" s="318">
        <v>234.70047471705965</v>
      </c>
      <c r="BR91" s="311">
        <v>249.1459641446629</v>
      </c>
      <c r="BS91" s="318">
        <v>278.8710611803977</v>
      </c>
      <c r="BT91" s="318">
        <v>274.9084551654779</v>
      </c>
      <c r="BU91" s="318">
        <v>289.2365197010014</v>
      </c>
      <c r="BV91" s="318">
        <v>284.4225643773314</v>
      </c>
      <c r="BW91" s="346">
        <v>280.93719838020087</v>
      </c>
      <c r="BX91" s="346">
        <v>280.88368331563845</v>
      </c>
      <c r="BY91" s="318">
        <v>282.2805269311334</v>
      </c>
      <c r="BZ91" s="346">
        <v>262.0988913500717</v>
      </c>
      <c r="CA91" s="346">
        <v>281.1149582080344</v>
      </c>
      <c r="CB91" s="346">
        <v>281.7298659555237</v>
      </c>
      <c r="CC91" s="346">
        <v>262.6513838895266</v>
      </c>
      <c r="CD91" s="346">
        <v>275.1948891979914</v>
      </c>
      <c r="CE91" s="346">
        <v>293.17256997274035</v>
      </c>
      <c r="CF91" s="311">
        <v>277.76440225394555</v>
      </c>
      <c r="CG91" s="346">
        <v>247.60722908321378</v>
      </c>
      <c r="CH91" s="346">
        <v>216.05983166571016</v>
      </c>
      <c r="CI91" s="323">
        <v>205.9468597862267</v>
      </c>
      <c r="CJ91" s="346">
        <v>206.48904056097564</v>
      </c>
      <c r="CK91" s="323">
        <v>206.52333037446198</v>
      </c>
      <c r="CL91" s="540">
        <v>209.67584113486373</v>
      </c>
      <c r="CM91" s="540">
        <v>209.68674500860834</v>
      </c>
      <c r="CN91" s="540">
        <v>209.6980792984218</v>
      </c>
      <c r="CO91" s="540">
        <v>209.7097005322812</v>
      </c>
      <c r="CP91" s="311">
        <f t="shared" si="25"/>
        <v>3.2206599713055653</v>
      </c>
      <c r="CQ91" s="312">
        <f t="shared" si="26"/>
        <v>0.015597244108238817</v>
      </c>
    </row>
    <row r="92" spans="1:95" ht="12.75">
      <c r="A92" s="3"/>
      <c r="B92" s="576"/>
      <c r="C92" s="24"/>
      <c r="D92" s="30" t="s">
        <v>109</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18">
        <v>92.62610340479195</v>
      </c>
      <c r="BA92" s="369">
        <v>86.70859671302149</v>
      </c>
      <c r="BB92" s="368">
        <v>86.6746514575412</v>
      </c>
      <c r="BC92" s="318">
        <v>93.76134347275033</v>
      </c>
      <c r="BD92" s="368">
        <v>84.53637515842837</v>
      </c>
      <c r="BE92" s="319">
        <v>83.12604828462517</v>
      </c>
      <c r="BF92" s="311">
        <v>103.11949044585987</v>
      </c>
      <c r="BG92" s="370">
        <v>87.50952380952381</v>
      </c>
      <c r="BH92" s="311">
        <v>83.75667963683529</v>
      </c>
      <c r="BI92" s="318">
        <v>117.9958495460441</v>
      </c>
      <c r="BJ92" s="318">
        <v>87.20469361147327</v>
      </c>
      <c r="BK92" s="311">
        <v>87.38243774574049</v>
      </c>
      <c r="BL92" s="311">
        <v>109.17173051519156</v>
      </c>
      <c r="BM92" s="318">
        <v>129.73598937583</v>
      </c>
      <c r="BN92" s="318">
        <v>97.29506008010681</v>
      </c>
      <c r="BO92" s="318">
        <v>82.48743243243243</v>
      </c>
      <c r="BP92" s="318">
        <v>68.35630136986302</v>
      </c>
      <c r="BQ92" s="318">
        <v>121.91262135922331</v>
      </c>
      <c r="BR92" s="311">
        <v>97.46165730337077</v>
      </c>
      <c r="BS92" s="318">
        <v>84.5247159090909</v>
      </c>
      <c r="BT92" s="318">
        <v>101.69743223965763</v>
      </c>
      <c r="BU92" s="318">
        <v>116.7337625178827</v>
      </c>
      <c r="BV92" s="318">
        <v>127.17776183644192</v>
      </c>
      <c r="BW92" s="346">
        <v>174.1395982783357</v>
      </c>
      <c r="BX92" s="346">
        <v>229.30602582496414</v>
      </c>
      <c r="BY92" s="318">
        <v>314.31951219512194</v>
      </c>
      <c r="BZ92" s="346">
        <v>183.1905308464849</v>
      </c>
      <c r="CA92" s="346">
        <v>240.21176470588236</v>
      </c>
      <c r="CB92" s="346">
        <v>194.88794835007175</v>
      </c>
      <c r="CC92" s="346">
        <v>164.91147776183644</v>
      </c>
      <c r="CD92" s="346">
        <v>177.1654232424677</v>
      </c>
      <c r="CE92" s="346">
        <v>182.52238163558107</v>
      </c>
      <c r="CF92" s="311">
        <v>200.8449067431851</v>
      </c>
      <c r="CG92" s="346">
        <v>239.1416068866571</v>
      </c>
      <c r="CH92" s="346">
        <v>273.02338593974173</v>
      </c>
      <c r="CI92" s="323">
        <v>295.0880918220947</v>
      </c>
      <c r="CJ92" s="346">
        <v>286.81979913916786</v>
      </c>
      <c r="CK92" s="323">
        <v>288.3459110473458</v>
      </c>
      <c r="CL92" s="540">
        <v>292.02926829268296</v>
      </c>
      <c r="CM92" s="540">
        <v>278.8985652797705</v>
      </c>
      <c r="CN92" s="540">
        <v>280.7784791965567</v>
      </c>
      <c r="CO92" s="540">
        <v>302.2447632711622</v>
      </c>
      <c r="CP92" s="311">
        <f t="shared" si="25"/>
        <v>15.42496413199433</v>
      </c>
      <c r="CQ92" s="312">
        <f t="shared" si="26"/>
        <v>0.05377928643102492</v>
      </c>
    </row>
    <row r="93" spans="1:95" ht="12.75">
      <c r="A93" s="3"/>
      <c r="B93" s="576"/>
      <c r="C93" s="24"/>
      <c r="D93" s="30" t="s">
        <v>110</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18">
        <v>331.09689304905424</v>
      </c>
      <c r="BA93" s="369">
        <v>352.3783090821745</v>
      </c>
      <c r="BB93" s="368">
        <v>366.13404593548796</v>
      </c>
      <c r="BC93" s="318">
        <v>368.63863943979715</v>
      </c>
      <c r="BD93" s="368">
        <v>372.1572813168568</v>
      </c>
      <c r="BE93" s="319">
        <v>369.1523891956798</v>
      </c>
      <c r="BF93" s="311">
        <v>380.2186644624204</v>
      </c>
      <c r="BG93" s="370">
        <v>373.5731033191763</v>
      </c>
      <c r="BH93" s="311">
        <v>370.635527153048</v>
      </c>
      <c r="BI93" s="318">
        <v>362.5325950142672</v>
      </c>
      <c r="BJ93" s="318">
        <v>354.0278861290743</v>
      </c>
      <c r="BK93" s="311">
        <v>346.7463140996068</v>
      </c>
      <c r="BL93" s="311">
        <v>335.8663082549537</v>
      </c>
      <c r="BM93" s="318">
        <v>338.9052112456839</v>
      </c>
      <c r="BN93" s="318">
        <v>336.19386913217625</v>
      </c>
      <c r="BO93" s="318">
        <v>351.91802708108105</v>
      </c>
      <c r="BP93" s="318">
        <v>336.46383339589045</v>
      </c>
      <c r="BQ93" s="318">
        <v>338.66653749791953</v>
      </c>
      <c r="BR93" s="311">
        <v>332.1851740898876</v>
      </c>
      <c r="BS93" s="318">
        <v>340.9319355411932</v>
      </c>
      <c r="BT93" s="318">
        <v>326.8376592496434</v>
      </c>
      <c r="BU93" s="318">
        <v>330.85948141630905</v>
      </c>
      <c r="BV93" s="318">
        <v>337.8711291520803</v>
      </c>
      <c r="BW93" s="346">
        <v>359.4039782453372</v>
      </c>
      <c r="BX93" s="346">
        <v>404.44857659827835</v>
      </c>
      <c r="BY93" s="318">
        <v>399.873798671449</v>
      </c>
      <c r="BZ93" s="346">
        <v>584.7261849483501</v>
      </c>
      <c r="CA93" s="346">
        <v>586.6195821162123</v>
      </c>
      <c r="CB93" s="346">
        <v>628.1425061119081</v>
      </c>
      <c r="CC93" s="346">
        <v>639.4500531291247</v>
      </c>
      <c r="CD93" s="346">
        <v>676.7280949091105</v>
      </c>
      <c r="CE93" s="346">
        <v>680.1689684356528</v>
      </c>
      <c r="CF93" s="311">
        <v>719.6999633926113</v>
      </c>
      <c r="CG93" s="346">
        <v>744.5340927584649</v>
      </c>
      <c r="CH93" s="346">
        <v>755.6882325116931</v>
      </c>
      <c r="CI93" s="323">
        <v>747.9800546063844</v>
      </c>
      <c r="CJ93" s="346">
        <v>741.6631219076756</v>
      </c>
      <c r="CK93" s="323">
        <v>741.5895207598995</v>
      </c>
      <c r="CL93" s="540">
        <v>734.2394470238881</v>
      </c>
      <c r="CM93" s="540">
        <v>734.2492031214492</v>
      </c>
      <c r="CN93" s="540">
        <v>734.2486292333574</v>
      </c>
      <c r="CO93" s="540">
        <v>734.2514986738164</v>
      </c>
      <c r="CP93" s="311">
        <f t="shared" si="25"/>
        <v>-7.411623233859245</v>
      </c>
      <c r="CQ93" s="312">
        <f t="shared" si="26"/>
        <v>-0.00999324762810827</v>
      </c>
    </row>
    <row r="94" spans="1:95" ht="12.75">
      <c r="A94" s="3"/>
      <c r="B94" s="576"/>
      <c r="C94" s="24"/>
      <c r="D94" s="30" t="s">
        <v>127</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18">
        <v>134.8906683480454</v>
      </c>
      <c r="BA94" s="369">
        <v>75.99089759797724</v>
      </c>
      <c r="BB94" s="368">
        <v>68.66679340937895</v>
      </c>
      <c r="BC94" s="318">
        <v>67.65183776932827</v>
      </c>
      <c r="BD94" s="368">
        <v>52.84942965779466</v>
      </c>
      <c r="BE94" s="319">
        <v>43.44701397712835</v>
      </c>
      <c r="BF94" s="311">
        <v>67.62</v>
      </c>
      <c r="BG94" s="370">
        <v>41.41621621621621</v>
      </c>
      <c r="BH94" s="311">
        <v>64.04228274967575</v>
      </c>
      <c r="BI94" s="318">
        <v>91.50129701686123</v>
      </c>
      <c r="BJ94" s="318">
        <v>76.84471968709259</v>
      </c>
      <c r="BK94" s="311">
        <v>84.6159895150721</v>
      </c>
      <c r="BL94" s="311">
        <v>181.9073976221929</v>
      </c>
      <c r="BM94" s="318">
        <v>167.5155378486056</v>
      </c>
      <c r="BN94" s="318">
        <v>125.71041388518026</v>
      </c>
      <c r="BO94" s="318">
        <v>78.14581081081081</v>
      </c>
      <c r="BP94" s="318">
        <v>59.1072602739726</v>
      </c>
      <c r="BQ94" s="318">
        <v>164.78266296809988</v>
      </c>
      <c r="BR94" s="311">
        <v>82.50547752808988</v>
      </c>
      <c r="BS94" s="318">
        <v>51.419176136363625</v>
      </c>
      <c r="BT94" s="318">
        <v>131.19743223965764</v>
      </c>
      <c r="BU94" s="318">
        <v>107.36909871244634</v>
      </c>
      <c r="BV94" s="318">
        <v>111.42381635581063</v>
      </c>
      <c r="BW94" s="346">
        <v>138.416068866571</v>
      </c>
      <c r="BX94" s="346">
        <v>285.0259684361549</v>
      </c>
      <c r="BY94" s="318">
        <v>325.5126255380201</v>
      </c>
      <c r="BZ94" s="346">
        <v>252.9067144906743</v>
      </c>
      <c r="CA94" s="346">
        <v>245.79153515064564</v>
      </c>
      <c r="CB94" s="346">
        <v>169.22381635581064</v>
      </c>
      <c r="CC94" s="346">
        <v>173.71190817790531</v>
      </c>
      <c r="CD94" s="346">
        <v>329.2047345767575</v>
      </c>
      <c r="CE94" s="346">
        <v>387.33314203730276</v>
      </c>
      <c r="CF94" s="311">
        <v>489.9367288378766</v>
      </c>
      <c r="CG94" s="346">
        <v>749.9271162123388</v>
      </c>
      <c r="CH94" s="346">
        <v>948.8124820659972</v>
      </c>
      <c r="CI94" s="323">
        <v>919.3588235294119</v>
      </c>
      <c r="CJ94" s="346">
        <v>1059.5866571018653</v>
      </c>
      <c r="CK94" s="323">
        <v>1041.8268292682926</v>
      </c>
      <c r="CL94" s="540">
        <v>1025.2862266857965</v>
      </c>
      <c r="CM94" s="540">
        <v>1014.5275466284075</v>
      </c>
      <c r="CN94" s="540">
        <v>1019.1644189383071</v>
      </c>
      <c r="CO94" s="540">
        <v>1052.2998565279772</v>
      </c>
      <c r="CP94" s="311">
        <f t="shared" si="25"/>
        <v>-7.286800573888058</v>
      </c>
      <c r="CQ94" s="312">
        <f t="shared" si="26"/>
        <v>-0.006877021832096819</v>
      </c>
    </row>
    <row r="95" spans="1:95" ht="12.75">
      <c r="A95" s="3"/>
      <c r="B95" s="576"/>
      <c r="C95" s="24"/>
      <c r="D95" s="30" t="s">
        <v>128</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18">
        <v>114.35245901639345</v>
      </c>
      <c r="BA95" s="369">
        <v>60.60101137800253</v>
      </c>
      <c r="BB95" s="368">
        <v>53.18403041825095</v>
      </c>
      <c r="BC95" s="318">
        <v>45.23130544993663</v>
      </c>
      <c r="BD95" s="368">
        <v>39.827756653992395</v>
      </c>
      <c r="BE95" s="319">
        <v>32.54104193138501</v>
      </c>
      <c r="BF95" s="311">
        <v>37.652993630573256</v>
      </c>
      <c r="BG95" s="370">
        <v>28.504247104247103</v>
      </c>
      <c r="BH95" s="311">
        <v>54.05642023346303</v>
      </c>
      <c r="BI95" s="318">
        <v>43.804928664072634</v>
      </c>
      <c r="BJ95" s="318">
        <v>63.645632333767935</v>
      </c>
      <c r="BK95" s="311">
        <v>70.99908256880735</v>
      </c>
      <c r="BL95" s="311">
        <v>142.3100396301189</v>
      </c>
      <c r="BM95" s="318">
        <v>108.79667994687915</v>
      </c>
      <c r="BN95" s="318">
        <v>104.42937249666224</v>
      </c>
      <c r="BO95" s="318">
        <v>67.23067567567568</v>
      </c>
      <c r="BP95" s="318">
        <v>62.0527397260274</v>
      </c>
      <c r="BQ95" s="318">
        <v>115.70208044382805</v>
      </c>
      <c r="BR95" s="311">
        <v>59.37120786516854</v>
      </c>
      <c r="BS95" s="318">
        <v>40.67926136363636</v>
      </c>
      <c r="BT95" s="318">
        <v>93.90884450784594</v>
      </c>
      <c r="BU95" s="318">
        <v>62.01115879828326</v>
      </c>
      <c r="BV95" s="318">
        <v>63.67460545193688</v>
      </c>
      <c r="BW95" s="346">
        <v>49.70559540889526</v>
      </c>
      <c r="BX95" s="346">
        <v>146.21463414634144</v>
      </c>
      <c r="BY95" s="318">
        <v>115.40817790530846</v>
      </c>
      <c r="BZ95" s="346">
        <v>154.65176470588236</v>
      </c>
      <c r="CA95" s="346">
        <v>98.86212338593974</v>
      </c>
      <c r="CB95" s="346">
        <v>67.6477761836442</v>
      </c>
      <c r="CC95" s="346">
        <v>100.92008608321377</v>
      </c>
      <c r="CD95" s="346">
        <v>249.91649928263985</v>
      </c>
      <c r="CE95" s="346">
        <v>312.8334289813487</v>
      </c>
      <c r="CF95" s="311">
        <v>401.26111908177904</v>
      </c>
      <c r="CG95" s="346">
        <v>633.4162123385942</v>
      </c>
      <c r="CH95" s="346">
        <v>794.1667144906744</v>
      </c>
      <c r="CI95" s="323">
        <v>749.9637015781924</v>
      </c>
      <c r="CJ95" s="346">
        <v>894.6615494978481</v>
      </c>
      <c r="CK95" s="323">
        <v>875.5918220946916</v>
      </c>
      <c r="CL95" s="540">
        <v>854.2256814921092</v>
      </c>
      <c r="CM95" s="540">
        <v>854.5190817790532</v>
      </c>
      <c r="CN95" s="540">
        <v>857.0553802008609</v>
      </c>
      <c r="CO95" s="540">
        <v>873.832855093257</v>
      </c>
      <c r="CP95" s="311">
        <f t="shared" si="25"/>
        <v>-20.828694404591147</v>
      </c>
      <c r="CQ95" s="312">
        <f t="shared" si="26"/>
        <v>-0.02328108815705987</v>
      </c>
    </row>
    <row r="96" spans="1:95" ht="12.75">
      <c r="A96" s="3"/>
      <c r="B96" s="576"/>
      <c r="C96" s="24"/>
      <c r="D96" s="30" t="s">
        <v>129</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18">
        <v>20.538209331651963</v>
      </c>
      <c r="BA96" s="369">
        <v>15.389886219974713</v>
      </c>
      <c r="BB96" s="368">
        <v>15.48276299112801</v>
      </c>
      <c r="BC96" s="318">
        <v>22.42053231939164</v>
      </c>
      <c r="BD96" s="368">
        <v>13.021673003802265</v>
      </c>
      <c r="BE96" s="319">
        <v>10.905972045743342</v>
      </c>
      <c r="BF96" s="311">
        <v>29.967006369426745</v>
      </c>
      <c r="BG96" s="370">
        <v>12.911969111969109</v>
      </c>
      <c r="BH96" s="311">
        <v>9.985862516212716</v>
      </c>
      <c r="BI96" s="318">
        <v>47.696368352788596</v>
      </c>
      <c r="BJ96" s="318">
        <v>13.199087353324652</v>
      </c>
      <c r="BK96" s="311">
        <v>13.616906946264743</v>
      </c>
      <c r="BL96" s="311">
        <v>39.59735799207398</v>
      </c>
      <c r="BM96" s="318">
        <v>58.71885790172643</v>
      </c>
      <c r="BN96" s="318">
        <v>21.281041388518013</v>
      </c>
      <c r="BO96" s="318">
        <v>10.915135135135133</v>
      </c>
      <c r="BP96" s="318">
        <v>-2.945479452054796</v>
      </c>
      <c r="BQ96" s="318">
        <v>49.08058252427184</v>
      </c>
      <c r="BR96" s="311">
        <v>23.13426966292134</v>
      </c>
      <c r="BS96" s="318">
        <v>10.73991477272727</v>
      </c>
      <c r="BT96" s="318">
        <v>37.2885877318117</v>
      </c>
      <c r="BU96" s="318">
        <v>45.35793991416309</v>
      </c>
      <c r="BV96" s="318">
        <v>47.749210903873745</v>
      </c>
      <c r="BW96" s="346">
        <v>88.71047345767575</v>
      </c>
      <c r="BX96" s="346">
        <v>138.8113342898135</v>
      </c>
      <c r="BY96" s="318">
        <v>210.1044476327116</v>
      </c>
      <c r="BZ96" s="346">
        <v>98.25494978479193</v>
      </c>
      <c r="CA96" s="346">
        <v>146.92941176470592</v>
      </c>
      <c r="CB96" s="346">
        <v>101.57604017216644</v>
      </c>
      <c r="CC96" s="346">
        <v>72.79182209469154</v>
      </c>
      <c r="CD96" s="346">
        <v>79.28823529411765</v>
      </c>
      <c r="CE96" s="346">
        <v>74.4997130559541</v>
      </c>
      <c r="CF96" s="311">
        <v>88.67560975609756</v>
      </c>
      <c r="CG96" s="346">
        <v>116.51090387374461</v>
      </c>
      <c r="CH96" s="346">
        <v>154.6457675753228</v>
      </c>
      <c r="CI96" s="323">
        <v>169.39512195121955</v>
      </c>
      <c r="CJ96" s="346">
        <v>164.92510760401723</v>
      </c>
      <c r="CK96" s="323">
        <v>166.23500717360113</v>
      </c>
      <c r="CL96" s="540">
        <v>171.06054519368723</v>
      </c>
      <c r="CM96" s="540">
        <v>160.0084648493544</v>
      </c>
      <c r="CN96" s="540">
        <v>162.1090387374462</v>
      </c>
      <c r="CO96" s="540">
        <v>178.46700143472023</v>
      </c>
      <c r="CP96" s="311">
        <f t="shared" si="25"/>
        <v>13.541893830703003</v>
      </c>
      <c r="CQ96" s="312">
        <f t="shared" si="26"/>
        <v>0.08210935270824193</v>
      </c>
    </row>
    <row r="97" spans="1:95" ht="12.75">
      <c r="A97" s="3"/>
      <c r="B97" s="576"/>
      <c r="C97" s="24"/>
      <c r="D97" s="30" t="s">
        <v>166</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8">
        <v>0.02397761366109634</v>
      </c>
      <c r="AJ97" s="198">
        <v>0.02107176522422027</v>
      </c>
      <c r="AK97" s="198">
        <v>0.02208316476297934</v>
      </c>
      <c r="AL97" s="198">
        <v>0.04173670217822772</v>
      </c>
      <c r="AM97" s="198">
        <v>0.04000097282902343</v>
      </c>
      <c r="AN97" s="211">
        <v>0.03451992008330035</v>
      </c>
      <c r="AO97" s="198">
        <v>0.046261726048320274</v>
      </c>
      <c r="AP97" s="197">
        <v>0.045922895793850366</v>
      </c>
      <c r="AQ97" s="187">
        <v>0.044324548771052734</v>
      </c>
      <c r="AR97" s="198">
        <v>0.040851521634775685</v>
      </c>
      <c r="AS97" s="198">
        <v>0.036178457472942106</v>
      </c>
      <c r="AT97" s="211">
        <v>0.026939883598268374</v>
      </c>
      <c r="AU97" s="198">
        <v>0.021519921669810083</v>
      </c>
      <c r="AV97" s="201">
        <v>0.02176313662450653</v>
      </c>
      <c r="AW97" s="198">
        <v>0.02083840434294999</v>
      </c>
      <c r="AX97" s="198">
        <v>0.02055313419225224</v>
      </c>
      <c r="AY97" s="201">
        <v>0.01757316705171968</v>
      </c>
      <c r="AZ97" s="385">
        <v>0.013766444716409249</v>
      </c>
      <c r="BA97" s="386">
        <v>0.02196243386388096</v>
      </c>
      <c r="BB97" s="385">
        <v>0.02214432276548243</v>
      </c>
      <c r="BC97" s="385">
        <v>0.023625739954528</v>
      </c>
      <c r="BD97" s="385">
        <v>0.020830363723405854</v>
      </c>
      <c r="BE97" s="386">
        <v>0.021645424652383352</v>
      </c>
      <c r="BF97" s="387">
        <v>0.022743035004973763</v>
      </c>
      <c r="BG97" s="387">
        <v>0.021643026218177007</v>
      </c>
      <c r="BH97" s="387">
        <v>0.01862461162678668</v>
      </c>
      <c r="BI97" s="385">
        <v>0.013471223700299429</v>
      </c>
      <c r="BJ97" s="385">
        <v>0.011111850728022607</v>
      </c>
      <c r="BK97" s="387">
        <v>0.008262100628825679</v>
      </c>
      <c r="BL97" s="387">
        <v>0.004474010597653874</v>
      </c>
      <c r="BM97" s="385">
        <v>0.005463071622487758</v>
      </c>
      <c r="BN97" s="385">
        <v>0.011873267851344677</v>
      </c>
      <c r="BO97" s="385">
        <v>0.01133763154281469</v>
      </c>
      <c r="BP97" s="385">
        <v>0.006453894415968219</v>
      </c>
      <c r="BQ97" s="385">
        <v>0.006447818556199827</v>
      </c>
      <c r="BR97" s="387">
        <v>0.0053708336973669925</v>
      </c>
      <c r="BS97" s="385">
        <v>0.00980458505739263</v>
      </c>
      <c r="BT97" s="385">
        <v>0.0066589611373785</v>
      </c>
      <c r="BU97" s="385">
        <v>0.006556831480097162</v>
      </c>
      <c r="BV97" s="385">
        <v>0.006961724507761749</v>
      </c>
      <c r="BW97" s="466">
        <v>0.008050161899098929</v>
      </c>
      <c r="BX97" s="466">
        <v>0.010328371063675196</v>
      </c>
      <c r="BY97" s="385">
        <v>0.010509983583470215</v>
      </c>
      <c r="BZ97" s="466">
        <v>0</v>
      </c>
      <c r="CA97" s="466">
        <v>0</v>
      </c>
      <c r="CB97" s="466">
        <v>0</v>
      </c>
      <c r="CC97" s="466">
        <v>0</v>
      </c>
      <c r="CD97" s="466">
        <v>0</v>
      </c>
      <c r="CE97" s="466">
        <v>0</v>
      </c>
      <c r="CF97" s="387">
        <v>0</v>
      </c>
      <c r="CG97" s="466">
        <v>0</v>
      </c>
      <c r="CH97" s="466">
        <v>0</v>
      </c>
      <c r="CI97" s="541">
        <v>0</v>
      </c>
      <c r="CJ97" s="466">
        <v>0</v>
      </c>
      <c r="CK97" s="541">
        <v>0</v>
      </c>
      <c r="CL97" s="542">
        <v>0</v>
      </c>
      <c r="CM97" s="542">
        <v>0</v>
      </c>
      <c r="CN97" s="542">
        <v>0</v>
      </c>
      <c r="CO97" s="542">
        <v>0</v>
      </c>
      <c r="CP97" s="311"/>
      <c r="CQ97" s="312"/>
    </row>
    <row r="98" spans="1:95" ht="13.5">
      <c r="A98" s="3"/>
      <c r="B98" s="576"/>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88">
        <v>4001.9438839848676</v>
      </c>
      <c r="BA98" s="389">
        <v>3978.2102402022756</v>
      </c>
      <c r="BB98" s="388">
        <v>4007.6697084917614</v>
      </c>
      <c r="BC98" s="318">
        <v>4046.176679340938</v>
      </c>
      <c r="BD98" s="388">
        <v>4105.7991128010135</v>
      </c>
      <c r="BE98" s="389">
        <v>4174.209402795426</v>
      </c>
      <c r="BF98" s="390">
        <f>+BF100+BF101</f>
        <v>4241.67541401274</v>
      </c>
      <c r="BG98" s="390">
        <f>+BG100+BG101</f>
        <v>4300.4200772200775</v>
      </c>
      <c r="BH98" s="311">
        <f>+BH100+BH101</f>
        <v>4345.038002594034</v>
      </c>
      <c r="BI98" s="318">
        <f>+BI100+BI101</f>
        <v>4413.300129701686</v>
      </c>
      <c r="BJ98" s="318">
        <f>+BJ100+BJ101</f>
        <v>4470.82555410691</v>
      </c>
      <c r="BK98" s="311">
        <v>4539.31252410691</v>
      </c>
      <c r="BL98" s="390">
        <v>4594.222192866579</v>
      </c>
      <c r="BM98" s="388">
        <v>4621.6815828665785</v>
      </c>
      <c r="BN98" s="318">
        <v>4640.237665843293</v>
      </c>
      <c r="BO98" s="318">
        <v>4669.669492258434</v>
      </c>
      <c r="BP98" s="318">
        <v>4777.451917808219</v>
      </c>
      <c r="BQ98" s="318">
        <v>4876.831117808219</v>
      </c>
      <c r="BR98" s="389">
        <v>4992.461376404493</v>
      </c>
      <c r="BS98" s="318">
        <v>5098.665625000001</v>
      </c>
      <c r="BT98" s="318">
        <v>5142.423823109843</v>
      </c>
      <c r="BU98" s="388">
        <v>5229.131616595136</v>
      </c>
      <c r="BV98" s="388">
        <v>5285.435294117648</v>
      </c>
      <c r="BW98" s="464">
        <v>5318.7314203730275</v>
      </c>
      <c r="BX98" s="464">
        <v>5360.798476327117</v>
      </c>
      <c r="BY98" s="388">
        <v>5316.65868005739</v>
      </c>
      <c r="BZ98" s="464">
        <v>5303.760545193687</v>
      </c>
      <c r="CA98" s="464">
        <v>5315.256671449068</v>
      </c>
      <c r="CB98" s="464">
        <v>5386.667517934004</v>
      </c>
      <c r="CC98" s="346">
        <v>5431.730558106169</v>
      </c>
      <c r="CD98" s="464">
        <v>5508.110817790532</v>
      </c>
      <c r="CE98" s="464">
        <v>5532.740315638451</v>
      </c>
      <c r="CF98" s="390">
        <v>5572.184648493544</v>
      </c>
      <c r="CG98" s="464">
        <v>5656.834648493545</v>
      </c>
      <c r="CH98" s="464">
        <v>5736.729985652797</v>
      </c>
      <c r="CI98" s="543">
        <v>5801.289985652798</v>
      </c>
      <c r="CJ98" s="346">
        <v>5784.149985652798</v>
      </c>
      <c r="CK98" s="543">
        <v>5784.569985652797</v>
      </c>
      <c r="CL98" s="544">
        <v>5786.669985652798</v>
      </c>
      <c r="CM98" s="544">
        <v>5790.159985652797</v>
      </c>
      <c r="CN98" s="544">
        <v>5793.239985652798</v>
      </c>
      <c r="CO98" s="540">
        <v>5798.569985652798</v>
      </c>
      <c r="CP98" s="311">
        <f>+CO98-CJ98</f>
        <v>14.420000000000073</v>
      </c>
      <c r="CQ98" s="312">
        <f>+(CO98/CJ98-1)</f>
        <v>0.0024930197238606233</v>
      </c>
    </row>
    <row r="99" spans="1:95" ht="12.75">
      <c r="A99" s="3"/>
      <c r="B99" s="576"/>
      <c r="C99" s="26"/>
      <c r="D99" s="30" t="s">
        <v>120</v>
      </c>
      <c r="E99" s="88"/>
      <c r="F99" s="88"/>
      <c r="G99" s="88"/>
      <c r="H99" s="88"/>
      <c r="I99" s="88"/>
      <c r="J99" s="153"/>
      <c r="K99" s="91"/>
      <c r="L99" s="91"/>
      <c r="M99" s="91"/>
      <c r="N99" s="91"/>
      <c r="O99" s="91"/>
      <c r="P99" s="11"/>
      <c r="Q99" s="187">
        <v>0.020591694066259585</v>
      </c>
      <c r="R99" s="156"/>
      <c r="S99" s="156"/>
      <c r="T99" s="109"/>
      <c r="U99" s="156"/>
      <c r="V99" s="156"/>
      <c r="W99" s="187">
        <v>0.02378809694735045</v>
      </c>
      <c r="X99" s="187"/>
      <c r="Y99" s="186"/>
      <c r="Z99" s="187">
        <v>0.030836958303827763</v>
      </c>
      <c r="AA99" s="197"/>
      <c r="AB99" s="187"/>
      <c r="AC99" s="187">
        <v>0.03505357413036601</v>
      </c>
      <c r="AD99" s="187"/>
      <c r="AE99" s="187"/>
      <c r="AF99" s="187">
        <v>0.03876542530127945</v>
      </c>
      <c r="AG99" s="187"/>
      <c r="AH99" s="187"/>
      <c r="AI99" s="187">
        <v>0.04366887332350849</v>
      </c>
      <c r="AJ99" s="187">
        <v>0.044927926714266465</v>
      </c>
      <c r="AK99" s="187">
        <v>0.04673999334636102</v>
      </c>
      <c r="AL99" s="187">
        <v>0.05379186697703765</v>
      </c>
      <c r="AM99" s="187">
        <v>0.056799104616587485</v>
      </c>
      <c r="AN99" s="188">
        <v>0.06067796496880211</v>
      </c>
      <c r="AO99" s="187">
        <v>0.07127472525420629</v>
      </c>
      <c r="AP99" s="197">
        <v>0.07186851004803416</v>
      </c>
      <c r="AQ99" s="187">
        <v>0.07192196326799676</v>
      </c>
      <c r="AR99" s="187">
        <v>0.07197264638539722</v>
      </c>
      <c r="AS99" s="187">
        <v>0.07896853465913599</v>
      </c>
      <c r="AT99" s="188">
        <v>0.08585306386338591</v>
      </c>
      <c r="AU99" s="187">
        <v>0.09631847927105194</v>
      </c>
      <c r="AV99" s="186">
        <v>0.10471479899226592</v>
      </c>
      <c r="AW99" s="187">
        <v>0.11119936014127016</v>
      </c>
      <c r="AX99" s="284">
        <v>0.11839081079923151</v>
      </c>
      <c r="AY99" s="283">
        <v>0.12606278730701245</v>
      </c>
      <c r="AZ99" s="391">
        <v>0.13107753593264812</v>
      </c>
      <c r="BA99" s="392">
        <v>0.13719807358943278</v>
      </c>
      <c r="BB99" s="391">
        <v>0.139725748923626</v>
      </c>
      <c r="BC99" s="355">
        <v>0.1399371401138705</v>
      </c>
      <c r="BD99" s="391">
        <v>0.14476108863919485</v>
      </c>
      <c r="BE99" s="392">
        <v>0.14952347914348374</v>
      </c>
      <c r="BF99" s="357">
        <v>0.14948629305226258</v>
      </c>
      <c r="BG99" s="393">
        <v>0.15480878783228622</v>
      </c>
      <c r="BH99" s="357">
        <v>0.16088838519768348</v>
      </c>
      <c r="BI99" s="355">
        <v>0.16298452173103442</v>
      </c>
      <c r="BJ99" s="391">
        <v>0.16818584995721356</v>
      </c>
      <c r="BK99" s="357">
        <v>0.17246809318623715</v>
      </c>
      <c r="BL99" s="393">
        <v>0.17636016428883075</v>
      </c>
      <c r="BM99" s="391">
        <v>0.1763725471962525</v>
      </c>
      <c r="BN99" s="391">
        <v>0.17731905924674513</v>
      </c>
      <c r="BO99" s="391">
        <v>0.1774240876852708</v>
      </c>
      <c r="BP99" s="391">
        <v>0.19216124237030235</v>
      </c>
      <c r="BQ99" s="391">
        <v>0.19212733356549364</v>
      </c>
      <c r="BR99" s="392">
        <v>0.2255901278120875</v>
      </c>
      <c r="BS99" s="391">
        <v>0.2508622047557786</v>
      </c>
      <c r="BT99" s="391">
        <v>0.27096355007911443</v>
      </c>
      <c r="BU99" s="391">
        <v>0.2986679390221449</v>
      </c>
      <c r="BV99" s="391">
        <v>0.31998819527439637</v>
      </c>
      <c r="BW99" s="465">
        <v>0.3202033330424197</v>
      </c>
      <c r="BX99" s="465">
        <v>0.315939358375278</v>
      </c>
      <c r="BY99" s="391">
        <v>0.3095658388538188</v>
      </c>
      <c r="BZ99" s="465">
        <v>0.3022218798166841</v>
      </c>
      <c r="CA99" s="465">
        <v>0.29282534975049085</v>
      </c>
      <c r="CB99" s="465">
        <v>0.29270421367291194</v>
      </c>
      <c r="CC99" s="465">
        <v>0.27975472401314566</v>
      </c>
      <c r="CD99" s="465">
        <v>0.2820602831680665</v>
      </c>
      <c r="CE99" s="465">
        <v>0.2824260454877343</v>
      </c>
      <c r="CF99" s="393">
        <v>0.2943079876122759</v>
      </c>
      <c r="CG99" s="465">
        <v>0.30961012647788505</v>
      </c>
      <c r="CH99" s="465">
        <v>0.32699143138848447</v>
      </c>
      <c r="CI99" s="545">
        <v>0.3430446597945593</v>
      </c>
      <c r="CJ99" s="465">
        <v>0.34507430727915056</v>
      </c>
      <c r="CK99" s="545">
        <v>0.34578915190912285</v>
      </c>
      <c r="CL99" s="546">
        <v>0.34591251176595944</v>
      </c>
      <c r="CM99" s="546">
        <v>0.3467057135678643</v>
      </c>
      <c r="CN99" s="546">
        <v>0.3474310669819499</v>
      </c>
      <c r="CO99" s="546">
        <v>0.34811885594075426</v>
      </c>
      <c r="CP99" s="311" t="s">
        <v>3</v>
      </c>
      <c r="CQ99" s="312" t="s">
        <v>3</v>
      </c>
    </row>
    <row r="100" spans="1:95" ht="12.75">
      <c r="A100" s="3"/>
      <c r="B100" s="576"/>
      <c r="C100" s="26"/>
      <c r="D100" s="30" t="s">
        <v>256</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88">
        <v>3150.718789407314</v>
      </c>
      <c r="BA100" s="389">
        <v>3126.118836915297</v>
      </c>
      <c r="BB100" s="388">
        <v>3151.546261089987</v>
      </c>
      <c r="BC100" s="318">
        <v>3177.7946768060838</v>
      </c>
      <c r="BD100" s="388">
        <v>3230.063371356147</v>
      </c>
      <c r="BE100" s="389">
        <v>3283.176620076239</v>
      </c>
      <c r="BF100" s="311">
        <v>3333.6560509554142</v>
      </c>
      <c r="BG100" s="390">
        <v>3377.1042471042474</v>
      </c>
      <c r="BH100" s="311">
        <v>3410.285343709468</v>
      </c>
      <c r="BI100" s="318">
        <v>3463.3463035019454</v>
      </c>
      <c r="BJ100" s="318">
        <v>3499.960886571056</v>
      </c>
      <c r="BK100" s="311">
        <v>3550.020476571056</v>
      </c>
      <c r="BL100" s="390">
        <v>3587.2655217965653</v>
      </c>
      <c r="BM100" s="388">
        <v>3603.3223317965653</v>
      </c>
      <c r="BN100" s="318">
        <v>3607.0976446082336</v>
      </c>
      <c r="BO100" s="318">
        <v>3639.4264146082332</v>
      </c>
      <c r="BP100" s="388">
        <v>3722.301369863014</v>
      </c>
      <c r="BQ100" s="388">
        <v>3801.3852498630135</v>
      </c>
      <c r="BR100" s="389">
        <v>3886.769662921348</v>
      </c>
      <c r="BS100" s="388">
        <v>3967.4005681818185</v>
      </c>
      <c r="BT100" s="388">
        <v>3992.7246790299573</v>
      </c>
      <c r="BU100" s="388">
        <v>4057.9971387696705</v>
      </c>
      <c r="BV100" s="388">
        <v>4087.962697274032</v>
      </c>
      <c r="BW100" s="464">
        <v>4103.500717360115</v>
      </c>
      <c r="BX100" s="464">
        <v>4113.213773314204</v>
      </c>
      <c r="BY100" s="388">
        <v>4066.0401721664284</v>
      </c>
      <c r="BZ100" s="464">
        <v>4053.7733142037305</v>
      </c>
      <c r="CA100" s="464">
        <v>4052.3385939741747</v>
      </c>
      <c r="CB100" s="464">
        <v>4112.754662840746</v>
      </c>
      <c r="CC100" s="346">
        <v>4148.19225251076</v>
      </c>
      <c r="CD100" s="464">
        <v>4204.835007173601</v>
      </c>
      <c r="CE100" s="464">
        <v>4204.984218077475</v>
      </c>
      <c r="CF100" s="390">
        <v>4220.662840746055</v>
      </c>
      <c r="CG100" s="464">
        <v>4267.718794835007</v>
      </c>
      <c r="CH100" s="464">
        <v>4324.131994261119</v>
      </c>
      <c r="CI100" s="543">
        <v>4358.271994261119</v>
      </c>
      <c r="CJ100" s="346">
        <v>4341.061994261119</v>
      </c>
      <c r="CK100" s="543">
        <v>4341.621994261119</v>
      </c>
      <c r="CL100" s="544">
        <v>4342.471994261119</v>
      </c>
      <c r="CM100" s="544">
        <v>4345.031994261119</v>
      </c>
      <c r="CN100" s="544">
        <v>4348.941994261119</v>
      </c>
      <c r="CO100" s="540">
        <v>4352.811994261119</v>
      </c>
      <c r="CP100" s="311">
        <f>+CO100-CJ100</f>
        <v>11.75</v>
      </c>
      <c r="CQ100" s="312">
        <f>+(CO100/CJ100-1)</f>
        <v>0.0027067109420537694</v>
      </c>
    </row>
    <row r="101" spans="1:95" ht="12.75">
      <c r="A101" s="3"/>
      <c r="B101" s="576"/>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88">
        <v>851.2250945775537</v>
      </c>
      <c r="BA101" s="389">
        <v>852.0914032869786</v>
      </c>
      <c r="BB101" s="388">
        <v>856.1234474017745</v>
      </c>
      <c r="BC101" s="318">
        <v>868.3820025348543</v>
      </c>
      <c r="BD101" s="388">
        <v>875.7357414448669</v>
      </c>
      <c r="BE101" s="389">
        <v>891.0327827191868</v>
      </c>
      <c r="BF101" s="311">
        <v>908.0193630573249</v>
      </c>
      <c r="BG101" s="390">
        <v>923.3158301158303</v>
      </c>
      <c r="BH101" s="311">
        <v>934.7526588845654</v>
      </c>
      <c r="BI101" s="318">
        <v>949.9538261997407</v>
      </c>
      <c r="BJ101" s="318">
        <v>970.864667535854</v>
      </c>
      <c r="BK101" s="311">
        <v>989.2920475358538</v>
      </c>
      <c r="BL101" s="390">
        <v>1006.9566710700133</v>
      </c>
      <c r="BM101" s="388">
        <v>1018.3592510700131</v>
      </c>
      <c r="BN101" s="318">
        <v>1009.2782376502004</v>
      </c>
      <c r="BO101" s="318">
        <v>1030.2430776502003</v>
      </c>
      <c r="BP101" s="388">
        <v>1055.1505479452055</v>
      </c>
      <c r="BQ101" s="388">
        <v>1075.4458679452055</v>
      </c>
      <c r="BR101" s="389">
        <v>1105.6917134831458</v>
      </c>
      <c r="BS101" s="388">
        <v>1131.2650568181818</v>
      </c>
      <c r="BT101" s="388">
        <v>1149.6991440798859</v>
      </c>
      <c r="BU101" s="388">
        <v>1171.134477825465</v>
      </c>
      <c r="BV101" s="388">
        <v>1197.4725968436155</v>
      </c>
      <c r="BW101" s="464">
        <v>1215.2307030129125</v>
      </c>
      <c r="BX101" s="464">
        <v>1247.5847030129125</v>
      </c>
      <c r="BY101" s="388">
        <v>1250.6185078909614</v>
      </c>
      <c r="BZ101" s="464">
        <v>1249.987230989957</v>
      </c>
      <c r="CA101" s="464">
        <v>1262.9180774748925</v>
      </c>
      <c r="CB101" s="464">
        <v>1273.912855093257</v>
      </c>
      <c r="CC101" s="346">
        <v>1283.538305595409</v>
      </c>
      <c r="CD101" s="464">
        <v>1303.27581061693</v>
      </c>
      <c r="CE101" s="464">
        <v>1327.7560975609758</v>
      </c>
      <c r="CF101" s="390">
        <v>1351.5218077474892</v>
      </c>
      <c r="CG101" s="464">
        <v>1382.732281205165</v>
      </c>
      <c r="CH101" s="464">
        <v>1412.5979913916785</v>
      </c>
      <c r="CI101" s="543">
        <v>1443.0179913916786</v>
      </c>
      <c r="CJ101" s="346">
        <v>1443.0879913916785</v>
      </c>
      <c r="CK101" s="543">
        <v>1442.9479913916784</v>
      </c>
      <c r="CL101" s="544">
        <v>1444.1979913916784</v>
      </c>
      <c r="CM101" s="544">
        <v>1445.1279913916787</v>
      </c>
      <c r="CN101" s="544">
        <v>1444.2979913916786</v>
      </c>
      <c r="CO101" s="540">
        <v>1445.7579913916786</v>
      </c>
      <c r="CP101" s="311">
        <f>+CO101-CJ101</f>
        <v>2.6700000000000728</v>
      </c>
      <c r="CQ101" s="312">
        <f>+(CO101/CJ101-1)</f>
        <v>0.0018501990286989844</v>
      </c>
    </row>
    <row r="102" spans="1:95" ht="12.75" hidden="1">
      <c r="A102" s="3"/>
      <c r="B102" s="16"/>
      <c r="C102" s="26"/>
      <c r="D102" s="217" t="s">
        <v>87</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18"/>
      <c r="BA102" s="319">
        <v>817.2307022490568</v>
      </c>
      <c r="BB102" s="318">
        <v>817.2307022490568</v>
      </c>
      <c r="BC102" s="318"/>
      <c r="BD102" s="318">
        <v>801.3976334170854</v>
      </c>
      <c r="BE102" s="319"/>
      <c r="BF102" s="311"/>
      <c r="BG102" s="311"/>
      <c r="BH102" s="311"/>
      <c r="BI102" s="318"/>
      <c r="BJ102" s="318">
        <v>817.2307022490568</v>
      </c>
      <c r="BK102" s="311"/>
      <c r="BL102" s="311">
        <v>801.3976334170854</v>
      </c>
      <c r="BM102" s="318"/>
      <c r="BN102" s="318"/>
      <c r="BO102" s="318"/>
      <c r="BP102" s="318">
        <v>817.2307022490568</v>
      </c>
      <c r="BQ102" s="318">
        <v>817.2307022490568</v>
      </c>
      <c r="BR102" s="311"/>
      <c r="BS102" s="318"/>
      <c r="BT102" s="318"/>
      <c r="BU102" s="318"/>
      <c r="BV102" s="318"/>
      <c r="BW102" s="320"/>
      <c r="BX102" s="320"/>
      <c r="BY102" s="320"/>
      <c r="BZ102" s="320"/>
      <c r="CA102" s="320"/>
      <c r="CB102" s="320"/>
      <c r="CC102" s="320"/>
      <c r="CD102" s="320"/>
      <c r="CE102" s="320"/>
      <c r="CF102" s="484">
        <v>801.3976334170854</v>
      </c>
      <c r="CG102" s="320"/>
      <c r="CH102" s="320"/>
      <c r="CI102" s="484">
        <v>801.3976334170854</v>
      </c>
      <c r="CJ102" s="320"/>
      <c r="CK102" s="484">
        <v>801.3976334170854</v>
      </c>
      <c r="CL102" s="322"/>
      <c r="CM102" s="322"/>
      <c r="CN102" s="322"/>
      <c r="CO102" s="322"/>
      <c r="CP102" s="311"/>
      <c r="CQ102" s="377"/>
    </row>
    <row r="103" spans="1:95" ht="12.75" hidden="1">
      <c r="A103" s="3"/>
      <c r="B103" s="16"/>
      <c r="C103" s="26"/>
      <c r="D103" s="217" t="s">
        <v>88</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18"/>
      <c r="BA103" s="319"/>
      <c r="BB103" s="318"/>
      <c r="BC103" s="318"/>
      <c r="BD103" s="318"/>
      <c r="BE103" s="319"/>
      <c r="BF103" s="311"/>
      <c r="BG103" s="311"/>
      <c r="BH103" s="311"/>
      <c r="BI103" s="318"/>
      <c r="BJ103" s="318"/>
      <c r="BK103" s="311"/>
      <c r="BL103" s="311"/>
      <c r="BM103" s="318"/>
      <c r="BN103" s="318"/>
      <c r="BO103" s="318"/>
      <c r="BP103" s="318"/>
      <c r="BQ103" s="318"/>
      <c r="BR103" s="311"/>
      <c r="BS103" s="318"/>
      <c r="BT103" s="318"/>
      <c r="BU103" s="318"/>
      <c r="BV103" s="318"/>
      <c r="BW103" s="320"/>
      <c r="BX103" s="320"/>
      <c r="BY103" s="320"/>
      <c r="BZ103" s="320"/>
      <c r="CA103" s="320"/>
      <c r="CB103" s="320"/>
      <c r="CC103" s="320"/>
      <c r="CD103" s="320"/>
      <c r="CE103" s="320"/>
      <c r="CF103" s="484"/>
      <c r="CG103" s="320"/>
      <c r="CH103" s="320"/>
      <c r="CI103" s="484"/>
      <c r="CJ103" s="320"/>
      <c r="CK103" s="484"/>
      <c r="CL103" s="322"/>
      <c r="CM103" s="322"/>
      <c r="CN103" s="322"/>
      <c r="CO103" s="322"/>
      <c r="CP103" s="311"/>
      <c r="CQ103" s="377"/>
    </row>
    <row r="104" spans="1:95" ht="13.5" hidden="1">
      <c r="A104" s="3"/>
      <c r="B104" s="16"/>
      <c r="C104" s="26"/>
      <c r="D104" s="30" t="s">
        <v>89</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18"/>
      <c r="BA104" s="319"/>
      <c r="BB104" s="318"/>
      <c r="BC104" s="318"/>
      <c r="BD104" s="318"/>
      <c r="BE104" s="319"/>
      <c r="BF104" s="311"/>
      <c r="BG104" s="311"/>
      <c r="BH104" s="311"/>
      <c r="BI104" s="318"/>
      <c r="BJ104" s="318"/>
      <c r="BK104" s="311"/>
      <c r="BL104" s="311"/>
      <c r="BM104" s="318"/>
      <c r="BN104" s="318"/>
      <c r="BO104" s="318"/>
      <c r="BP104" s="318"/>
      <c r="BQ104" s="318"/>
      <c r="BR104" s="311"/>
      <c r="BS104" s="318"/>
      <c r="BT104" s="318"/>
      <c r="BU104" s="318"/>
      <c r="BV104" s="318"/>
      <c r="BW104" s="320"/>
      <c r="BX104" s="320"/>
      <c r="BY104" s="320"/>
      <c r="BZ104" s="320"/>
      <c r="CA104" s="320"/>
      <c r="CB104" s="320"/>
      <c r="CC104" s="320"/>
      <c r="CD104" s="320"/>
      <c r="CE104" s="320"/>
      <c r="CF104" s="484"/>
      <c r="CG104" s="320"/>
      <c r="CH104" s="320"/>
      <c r="CI104" s="484"/>
      <c r="CJ104" s="320"/>
      <c r="CK104" s="484"/>
      <c r="CL104" s="322"/>
      <c r="CM104" s="322"/>
      <c r="CN104" s="322"/>
      <c r="CO104" s="322"/>
      <c r="CP104" s="311"/>
      <c r="CQ104" s="377"/>
    </row>
    <row r="105" spans="1:95" ht="12.75">
      <c r="A105" s="3"/>
      <c r="B105" s="16"/>
      <c r="C105" s="34" t="s">
        <v>125</v>
      </c>
      <c r="D105" s="23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94">
        <v>8.06</v>
      </c>
      <c r="BA105" s="395">
        <v>8.06</v>
      </c>
      <c r="BB105" s="394">
        <v>8.06</v>
      </c>
      <c r="BC105" s="394">
        <v>8.06</v>
      </c>
      <c r="BD105" s="394">
        <v>8.06</v>
      </c>
      <c r="BE105" s="395">
        <v>8.06</v>
      </c>
      <c r="BF105" s="396">
        <v>8.06</v>
      </c>
      <c r="BG105" s="396">
        <v>8.06</v>
      </c>
      <c r="BH105" s="396">
        <v>8.06</v>
      </c>
      <c r="BI105" s="394">
        <v>8.06</v>
      </c>
      <c r="BJ105" s="394">
        <v>8.06</v>
      </c>
      <c r="BK105" s="396">
        <v>8.06</v>
      </c>
      <c r="BL105" s="396">
        <v>8.06</v>
      </c>
      <c r="BM105" s="394">
        <v>8.06</v>
      </c>
      <c r="BN105" s="394">
        <v>8.06</v>
      </c>
      <c r="BO105" s="394">
        <v>8.06</v>
      </c>
      <c r="BP105" s="394">
        <v>8.06</v>
      </c>
      <c r="BQ105" s="394">
        <v>8.06</v>
      </c>
      <c r="BR105" s="396"/>
      <c r="BS105" s="394"/>
      <c r="BT105" s="394">
        <v>8.06</v>
      </c>
      <c r="BU105" s="394">
        <v>8.06</v>
      </c>
      <c r="BV105" s="394">
        <v>8.06</v>
      </c>
      <c r="BW105" s="397"/>
      <c r="BX105" s="397"/>
      <c r="BY105" s="397"/>
      <c r="BZ105" s="397"/>
      <c r="CA105" s="500"/>
      <c r="CB105" s="397"/>
      <c r="CC105" s="397"/>
      <c r="CD105" s="397">
        <v>8.06</v>
      </c>
      <c r="CE105" s="397">
        <v>8.06</v>
      </c>
      <c r="CF105" s="501">
        <v>8.06</v>
      </c>
      <c r="CG105" s="397"/>
      <c r="CH105" s="397"/>
      <c r="CI105" s="501">
        <v>8.06</v>
      </c>
      <c r="CJ105" s="397"/>
      <c r="CK105" s="501">
        <v>8.06</v>
      </c>
      <c r="CL105" s="502">
        <v>8.06</v>
      </c>
      <c r="CM105" s="502"/>
      <c r="CN105" s="502"/>
      <c r="CO105" s="502"/>
      <c r="CP105" s="344"/>
      <c r="CQ105" s="398"/>
    </row>
    <row r="106" spans="1:95"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399">
        <v>8.03</v>
      </c>
      <c r="BA106" s="400">
        <v>8.01</v>
      </c>
      <c r="BB106" s="399">
        <v>7.99</v>
      </c>
      <c r="BC106" s="399">
        <v>7.99</v>
      </c>
      <c r="BD106" s="399">
        <v>7.99</v>
      </c>
      <c r="BE106" s="400">
        <v>7.97</v>
      </c>
      <c r="BF106" s="401">
        <v>7.95</v>
      </c>
      <c r="BG106" s="401">
        <v>7.87</v>
      </c>
      <c r="BH106" s="401">
        <v>7.81</v>
      </c>
      <c r="BI106" s="399">
        <v>7.81</v>
      </c>
      <c r="BJ106" s="399">
        <v>7.77</v>
      </c>
      <c r="BK106" s="401">
        <v>7.73</v>
      </c>
      <c r="BL106" s="401">
        <v>7.67</v>
      </c>
      <c r="BM106" s="399">
        <v>7.63</v>
      </c>
      <c r="BN106" s="399">
        <v>7.59</v>
      </c>
      <c r="BO106" s="399">
        <v>7.5</v>
      </c>
      <c r="BP106" s="399">
        <v>7.4</v>
      </c>
      <c r="BQ106" s="399">
        <v>7.31</v>
      </c>
      <c r="BR106" s="401">
        <v>7.22</v>
      </c>
      <c r="BS106" s="399">
        <v>7.14</v>
      </c>
      <c r="BT106" s="399">
        <v>7.11</v>
      </c>
      <c r="BU106" s="399">
        <v>7.09</v>
      </c>
      <c r="BV106" s="399">
        <v>7.07</v>
      </c>
      <c r="BW106" s="450">
        <v>7.07</v>
      </c>
      <c r="BX106" s="450">
        <v>7.07</v>
      </c>
      <c r="BY106" s="450">
        <v>7.07</v>
      </c>
      <c r="BZ106" s="450">
        <v>7.07</v>
      </c>
      <c r="CA106" s="450">
        <v>7.07</v>
      </c>
      <c r="CB106" s="450">
        <v>7.07</v>
      </c>
      <c r="CC106" s="450">
        <f aca="true" t="shared" si="27" ref="CC106:CH106">+CC109+0.1</f>
        <v>7.069999999999999</v>
      </c>
      <c r="CD106" s="450">
        <f t="shared" si="27"/>
        <v>7.069999999999999</v>
      </c>
      <c r="CE106" s="400">
        <f t="shared" si="27"/>
        <v>7.069999999999999</v>
      </c>
      <c r="CF106" s="401">
        <f t="shared" si="27"/>
        <v>7.069999999999999</v>
      </c>
      <c r="CG106" s="450">
        <f t="shared" si="27"/>
        <v>7.069999999999999</v>
      </c>
      <c r="CH106" s="450">
        <f t="shared" si="27"/>
        <v>7.069999999999999</v>
      </c>
      <c r="CI106" s="547">
        <v>7.07</v>
      </c>
      <c r="CJ106" s="450">
        <f>+CJ109+0.1</f>
        <v>7.069999999999999</v>
      </c>
      <c r="CK106" s="547">
        <v>7.07</v>
      </c>
      <c r="CL106" s="525">
        <f>+CL109+0.1</f>
        <v>7.069999999999999</v>
      </c>
      <c r="CM106" s="525">
        <f>+CM109+0.1</f>
        <v>7.069999999999999</v>
      </c>
      <c r="CN106" s="525">
        <f>+CN109+0.1</f>
        <v>7.069999999999999</v>
      </c>
      <c r="CO106" s="525">
        <f>+CO109+0.1</f>
        <v>7.069999999999999</v>
      </c>
      <c r="CP106" s="323" t="s">
        <v>3</v>
      </c>
      <c r="CQ106" s="468" t="s">
        <v>3</v>
      </c>
    </row>
    <row r="107" spans="1:95"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399"/>
      <c r="BA107" s="400"/>
      <c r="BB107" s="399"/>
      <c r="BC107" s="399"/>
      <c r="BD107" s="399"/>
      <c r="BE107" s="400"/>
      <c r="BF107" s="401"/>
      <c r="BG107" s="401"/>
      <c r="BH107" s="401"/>
      <c r="BI107" s="399"/>
      <c r="BJ107" s="399"/>
      <c r="BK107" s="401"/>
      <c r="BL107" s="401"/>
      <c r="BM107" s="399"/>
      <c r="BN107" s="399"/>
      <c r="BO107" s="399"/>
      <c r="BP107" s="399"/>
      <c r="BQ107" s="399"/>
      <c r="BR107" s="401"/>
      <c r="BS107" s="399"/>
      <c r="BT107" s="399"/>
      <c r="BU107" s="399"/>
      <c r="BV107" s="399"/>
      <c r="BW107" s="450"/>
      <c r="BX107" s="450"/>
      <c r="BY107" s="450"/>
      <c r="BZ107" s="450"/>
      <c r="CA107" s="450"/>
      <c r="CB107" s="450"/>
      <c r="CC107" s="450"/>
      <c r="CD107" s="450"/>
      <c r="CE107" s="400"/>
      <c r="CF107" s="401"/>
      <c r="CG107" s="450"/>
      <c r="CH107" s="450"/>
      <c r="CI107" s="547"/>
      <c r="CJ107" s="450"/>
      <c r="CK107" s="547"/>
      <c r="CL107" s="525"/>
      <c r="CM107" s="525"/>
      <c r="CN107" s="525"/>
      <c r="CO107" s="525"/>
      <c r="CP107" s="323">
        <f>+CO107-BV107</f>
        <v>0</v>
      </c>
      <c r="CQ107" s="468" t="e">
        <f>+(CO107/BV107-1)</f>
        <v>#DIV/0!</v>
      </c>
    </row>
    <row r="108" spans="1:95"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399"/>
      <c r="BA108" s="400"/>
      <c r="BB108" s="399"/>
      <c r="BC108" s="399"/>
      <c r="BD108" s="399"/>
      <c r="BE108" s="400"/>
      <c r="BF108" s="401"/>
      <c r="BG108" s="401"/>
      <c r="BH108" s="401"/>
      <c r="BI108" s="399"/>
      <c r="BJ108" s="399"/>
      <c r="BK108" s="401"/>
      <c r="BL108" s="401"/>
      <c r="BM108" s="399"/>
      <c r="BN108" s="399"/>
      <c r="BO108" s="399"/>
      <c r="BP108" s="399"/>
      <c r="BQ108" s="399"/>
      <c r="BR108" s="401"/>
      <c r="BS108" s="399"/>
      <c r="BT108" s="399"/>
      <c r="BU108" s="399"/>
      <c r="BV108" s="399"/>
      <c r="BW108" s="450"/>
      <c r="BX108" s="450"/>
      <c r="BY108" s="450"/>
      <c r="BZ108" s="450"/>
      <c r="CA108" s="450"/>
      <c r="CB108" s="450"/>
      <c r="CC108" s="450"/>
      <c r="CD108" s="450"/>
      <c r="CE108" s="400"/>
      <c r="CF108" s="401"/>
      <c r="CG108" s="450"/>
      <c r="CH108" s="450"/>
      <c r="CI108" s="547"/>
      <c r="CJ108" s="450"/>
      <c r="CK108" s="547"/>
      <c r="CL108" s="525"/>
      <c r="CM108" s="525"/>
      <c r="CN108" s="525"/>
      <c r="CO108" s="525"/>
      <c r="CP108" s="323">
        <f>+CO108-BV108</f>
        <v>0</v>
      </c>
      <c r="CQ108" s="468" t="e">
        <f>+(CO108/BV108-1)</f>
        <v>#DIV/0!</v>
      </c>
    </row>
    <row r="109" spans="1:95" ht="12.75">
      <c r="A109" s="3"/>
      <c r="B109" s="16"/>
      <c r="C109" s="26"/>
      <c r="D109" s="30" t="s">
        <v>111</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399">
        <v>7.93</v>
      </c>
      <c r="BA109" s="400">
        <v>7.91</v>
      </c>
      <c r="BB109" s="399">
        <v>7.89</v>
      </c>
      <c r="BC109" s="399">
        <v>7.89</v>
      </c>
      <c r="BD109" s="399">
        <v>7.89</v>
      </c>
      <c r="BE109" s="400">
        <v>7.87</v>
      </c>
      <c r="BF109" s="401">
        <v>7.85</v>
      </c>
      <c r="BG109" s="401">
        <v>7.77</v>
      </c>
      <c r="BH109" s="401">
        <v>7.71</v>
      </c>
      <c r="BI109" s="399">
        <v>7.71</v>
      </c>
      <c r="BJ109" s="399">
        <v>7.67</v>
      </c>
      <c r="BK109" s="401">
        <v>7.63</v>
      </c>
      <c r="BL109" s="401">
        <v>7.57</v>
      </c>
      <c r="BM109" s="399">
        <v>7.53</v>
      </c>
      <c r="BN109" s="399">
        <v>7.49</v>
      </c>
      <c r="BO109" s="399">
        <v>7.4</v>
      </c>
      <c r="BP109" s="399">
        <v>7.3</v>
      </c>
      <c r="BQ109" s="399">
        <v>7.21</v>
      </c>
      <c r="BR109" s="401">
        <v>7.12</v>
      </c>
      <c r="BS109" s="399">
        <v>7.04</v>
      </c>
      <c r="BT109" s="399">
        <v>7.01</v>
      </c>
      <c r="BU109" s="399">
        <v>6.99</v>
      </c>
      <c r="BV109" s="399">
        <v>6.97</v>
      </c>
      <c r="BW109" s="450">
        <v>6.97</v>
      </c>
      <c r="BX109" s="450">
        <v>6.97</v>
      </c>
      <c r="BY109" s="450">
        <v>6.97</v>
      </c>
      <c r="BZ109" s="450">
        <v>6.97</v>
      </c>
      <c r="CA109" s="450">
        <v>6.97</v>
      </c>
      <c r="CB109" s="450">
        <v>6.97</v>
      </c>
      <c r="CC109" s="450">
        <v>6.97</v>
      </c>
      <c r="CD109" s="450">
        <v>6.97</v>
      </c>
      <c r="CE109" s="400">
        <v>6.97</v>
      </c>
      <c r="CF109" s="401">
        <v>6.97</v>
      </c>
      <c r="CG109" s="450">
        <v>6.97</v>
      </c>
      <c r="CH109" s="450">
        <v>6.97</v>
      </c>
      <c r="CI109" s="547">
        <v>6.97</v>
      </c>
      <c r="CJ109" s="450">
        <v>6.97</v>
      </c>
      <c r="CK109" s="547">
        <v>6.97</v>
      </c>
      <c r="CL109" s="525">
        <v>6.97</v>
      </c>
      <c r="CM109" s="525">
        <v>6.97</v>
      </c>
      <c r="CN109" s="525">
        <v>6.97</v>
      </c>
      <c r="CO109" s="525">
        <v>6.97</v>
      </c>
      <c r="CP109" s="323" t="s">
        <v>3</v>
      </c>
      <c r="CQ109" s="468" t="s">
        <v>3</v>
      </c>
    </row>
    <row r="110" spans="1:95" ht="13.5" customHeight="1" thickBot="1">
      <c r="A110" s="3"/>
      <c r="B110" s="16"/>
      <c r="C110" s="26"/>
      <c r="D110" s="217" t="s">
        <v>261</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2">
        <v>8.096390210039182</v>
      </c>
      <c r="AJ110" s="202">
        <v>8.056202348315619</v>
      </c>
      <c r="AK110" s="202">
        <v>8.032917276119342</v>
      </c>
      <c r="AL110" s="202">
        <v>8.044455545152665</v>
      </c>
      <c r="AM110" s="203">
        <v>8.018119353969444</v>
      </c>
      <c r="AN110" s="263">
        <v>8.01934469423801</v>
      </c>
      <c r="AO110" s="203">
        <v>8.022263021212305</v>
      </c>
      <c r="AP110" s="203">
        <v>7.996100416281939</v>
      </c>
      <c r="AQ110" s="203">
        <v>7.990210100200894</v>
      </c>
      <c r="AR110" s="203">
        <v>7.97655290949207</v>
      </c>
      <c r="AS110" s="203">
        <v>7.971465062998691</v>
      </c>
      <c r="AT110" s="263">
        <v>7.981779350808409</v>
      </c>
      <c r="AU110" s="203">
        <v>7.981264104989961</v>
      </c>
      <c r="AV110" s="204">
        <v>7.974446352607373</v>
      </c>
      <c r="AW110" s="203">
        <v>7.974814032711269</v>
      </c>
      <c r="AX110" s="203">
        <v>7.9652956526049445</v>
      </c>
      <c r="AY110" s="263">
        <v>7.972195942204598</v>
      </c>
      <c r="AZ110" s="402">
        <v>7.967723573980777</v>
      </c>
      <c r="BA110" s="403">
        <v>7.93825941133124</v>
      </c>
      <c r="BB110" s="402">
        <v>7.911594565561181</v>
      </c>
      <c r="BC110" s="402">
        <v>7.901276042308404</v>
      </c>
      <c r="BD110" s="402">
        <v>7.9082387522325055</v>
      </c>
      <c r="BE110" s="404">
        <v>7.901061455349067</v>
      </c>
      <c r="BF110" s="405">
        <v>7.8562827664437815</v>
      </c>
      <c r="BG110" s="404">
        <v>7.777052624284871</v>
      </c>
      <c r="BH110" s="404">
        <v>7.715199380728996</v>
      </c>
      <c r="BI110" s="402">
        <v>7.716994699725481</v>
      </c>
      <c r="BJ110" s="402">
        <v>7.678744202995238</v>
      </c>
      <c r="BK110" s="404">
        <v>7.641790494785022</v>
      </c>
      <c r="BL110" s="404">
        <v>7.573759414250977</v>
      </c>
      <c r="BM110" s="402">
        <v>7.5401136940989515</v>
      </c>
      <c r="BN110" s="402">
        <v>7.502627312669436</v>
      </c>
      <c r="BO110" s="402">
        <v>7.405898035151848</v>
      </c>
      <c r="BP110" s="402">
        <v>7.304078259203305</v>
      </c>
      <c r="BQ110" s="402">
        <v>7.21462300184778</v>
      </c>
      <c r="BR110" s="404">
        <v>7.126299772876676</v>
      </c>
      <c r="BS110" s="402">
        <v>7.052710379090238</v>
      </c>
      <c r="BT110" s="402">
        <v>7.03077447486794</v>
      </c>
      <c r="BU110" s="402">
        <v>7.055484262169838</v>
      </c>
      <c r="BV110" s="402">
        <v>7.03055176814073</v>
      </c>
      <c r="BW110" s="475">
        <v>7.040823118295887</v>
      </c>
      <c r="BX110" s="475">
        <v>7.053642513638792</v>
      </c>
      <c r="BY110" s="475">
        <v>7.013087267953252</v>
      </c>
      <c r="BZ110" s="475">
        <v>7.0374968689860875</v>
      </c>
      <c r="CA110" s="475">
        <v>7.042996835361956</v>
      </c>
      <c r="CB110" s="475">
        <v>7.024733685696837</v>
      </c>
      <c r="CC110" s="507">
        <v>7.025843748578275</v>
      </c>
      <c r="CD110" s="510">
        <v>7.04690535826029</v>
      </c>
      <c r="CE110" s="510">
        <v>7.037772445440531</v>
      </c>
      <c r="CF110" s="404">
        <v>7.040331603852048</v>
      </c>
      <c r="CG110" s="475">
        <v>7.0412673737191245</v>
      </c>
      <c r="CH110" s="475">
        <v>7.034105150632517</v>
      </c>
      <c r="CI110" s="524">
        <v>7.046236958412838</v>
      </c>
      <c r="CJ110" s="475">
        <v>7.043594279724793</v>
      </c>
      <c r="CK110" s="524">
        <v>7.056202401787662</v>
      </c>
      <c r="CL110" s="566">
        <v>7.058986649199452</v>
      </c>
      <c r="CM110" s="566">
        <v>7.059413907840357</v>
      </c>
      <c r="CN110" s="566">
        <v>7.062194988858403</v>
      </c>
      <c r="CO110" s="566" t="s">
        <v>272</v>
      </c>
      <c r="CP110" s="323" t="s">
        <v>3</v>
      </c>
      <c r="CQ110" s="324" t="s">
        <v>3</v>
      </c>
    </row>
    <row r="111" spans="1:95" ht="12.75" customHeight="1" thickBot="1">
      <c r="A111" s="3"/>
      <c r="B111" s="16"/>
      <c r="C111" s="26"/>
      <c r="D111" s="493" t="s">
        <v>218</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0">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6">
        <v>112.51784579521836</v>
      </c>
      <c r="BA111" s="407">
        <v>110.02187643275121</v>
      </c>
      <c r="BB111" s="406">
        <v>109.9760590182285</v>
      </c>
      <c r="BC111" s="406">
        <v>110.84953570336225</v>
      </c>
      <c r="BD111" s="406">
        <v>112.37278540955714</v>
      </c>
      <c r="BE111" s="407">
        <v>113.23044993039454</v>
      </c>
      <c r="BF111" s="407">
        <v>112.07726993557425</v>
      </c>
      <c r="BG111" s="406">
        <v>109.16400897881573</v>
      </c>
      <c r="BH111" s="404">
        <v>106.06221618568887</v>
      </c>
      <c r="BI111" s="402">
        <v>108.82406234768825</v>
      </c>
      <c r="BJ111" s="402">
        <v>109.00180099501132</v>
      </c>
      <c r="BK111" s="404">
        <v>108.17781534569866</v>
      </c>
      <c r="BL111" s="404">
        <v>106.98932608147672</v>
      </c>
      <c r="BM111" s="402">
        <v>107.54059374318535</v>
      </c>
      <c r="BN111" s="402">
        <v>106.84035519772658</v>
      </c>
      <c r="BO111" s="402">
        <v>106.19293172406111</v>
      </c>
      <c r="BP111" s="402">
        <v>103.78263114238213</v>
      </c>
      <c r="BQ111" s="402">
        <v>101.81916192377457</v>
      </c>
      <c r="BR111" s="404">
        <v>99.8717481588175</v>
      </c>
      <c r="BS111" s="402">
        <v>99.4449702855808</v>
      </c>
      <c r="BT111" s="402">
        <v>96.19137073692792</v>
      </c>
      <c r="BU111" s="402">
        <v>92.44257261010844</v>
      </c>
      <c r="BV111" s="402">
        <v>87.33918422478517</v>
      </c>
      <c r="BW111" s="402">
        <v>85.90732160618889</v>
      </c>
      <c r="BX111" s="402">
        <v>87.46721080617841</v>
      </c>
      <c r="BY111" s="475">
        <v>85.30405361306755</v>
      </c>
      <c r="BZ111" s="475">
        <v>83.85289119356057</v>
      </c>
      <c r="CA111" s="475">
        <v>85.68155891477026</v>
      </c>
      <c r="CB111" s="475">
        <v>87.93053890435174</v>
      </c>
      <c r="CC111" s="475">
        <v>91.29705789445079</v>
      </c>
      <c r="CD111" s="475">
        <v>91.62251402511637</v>
      </c>
      <c r="CE111" s="475">
        <v>92.93832787711172</v>
      </c>
      <c r="CF111" s="524">
        <v>92.46570731767143</v>
      </c>
      <c r="CG111" s="524">
        <v>94.68429069913543</v>
      </c>
      <c r="CH111" s="524">
        <v>95.24970978250253</v>
      </c>
      <c r="CI111" s="487"/>
      <c r="CJ111" s="350"/>
      <c r="CK111" s="487"/>
      <c r="CL111" s="351"/>
      <c r="CM111" s="351"/>
      <c r="CN111" s="351"/>
      <c r="CO111" s="351"/>
      <c r="CP111" s="311"/>
      <c r="CQ111" s="377"/>
    </row>
    <row r="112" spans="1:95" ht="12.75" customHeight="1" thickBot="1">
      <c r="A112" s="3"/>
      <c r="B112" s="16"/>
      <c r="C112" s="26"/>
      <c r="D112" s="30" t="s">
        <v>202</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08">
        <v>1.19297</v>
      </c>
      <c r="BA112" s="409">
        <v>1.19804</v>
      </c>
      <c r="BB112" s="408">
        <v>1.20367</v>
      </c>
      <c r="BC112" s="408">
        <v>1.20976</v>
      </c>
      <c r="BD112" s="408">
        <v>1.21687</v>
      </c>
      <c r="BE112" s="410">
        <v>1.22361</v>
      </c>
      <c r="BF112" s="410">
        <v>1.22978</v>
      </c>
      <c r="BG112" s="410">
        <v>1.23651</v>
      </c>
      <c r="BH112" s="410">
        <v>1.24484</v>
      </c>
      <c r="BI112" s="408">
        <v>1.25413</v>
      </c>
      <c r="BJ112" s="408">
        <v>1.26526</v>
      </c>
      <c r="BK112" s="410">
        <v>1.27647</v>
      </c>
      <c r="BL112" s="410">
        <v>1.28835</v>
      </c>
      <c r="BM112" s="408">
        <v>1.30033</v>
      </c>
      <c r="BN112" s="408">
        <v>1.31211</v>
      </c>
      <c r="BO112" s="408">
        <v>1.32548</v>
      </c>
      <c r="BP112" s="408">
        <v>1.33996</v>
      </c>
      <c r="BQ112" s="408">
        <v>1.35498</v>
      </c>
      <c r="BR112" s="410">
        <v>1.37263</v>
      </c>
      <c r="BS112" s="408">
        <v>1.39088</v>
      </c>
      <c r="BT112" s="408">
        <v>1.40676</v>
      </c>
      <c r="BU112" s="408">
        <v>1.4234</v>
      </c>
      <c r="BV112" s="408">
        <v>1.43922</v>
      </c>
      <c r="BW112" s="457">
        <v>1.45362</v>
      </c>
      <c r="BX112" s="457">
        <v>1.46897</v>
      </c>
      <c r="BY112" s="457">
        <v>1.48235</v>
      </c>
      <c r="BZ112" s="457">
        <v>1.49564</v>
      </c>
      <c r="CA112" s="457">
        <v>1.50703</v>
      </c>
      <c r="CB112" s="457">
        <v>1.51573</v>
      </c>
      <c r="CC112" s="457">
        <v>1.52232</v>
      </c>
      <c r="CD112" s="457">
        <v>1.52754</v>
      </c>
      <c r="CE112" s="457">
        <v>1.53073</v>
      </c>
      <c r="CF112" s="410">
        <v>1.53289</v>
      </c>
      <c r="CG112" s="410">
        <f>+'[41]MACRO'!$I$1</f>
        <v>1.53469</v>
      </c>
      <c r="CH112" s="410">
        <v>1.53589</v>
      </c>
      <c r="CI112" s="532">
        <v>1.53682</v>
      </c>
      <c r="CJ112" s="532">
        <v>1.53694</v>
      </c>
      <c r="CK112" s="548">
        <v>1.53703</v>
      </c>
      <c r="CL112" s="518">
        <v>1.53706</v>
      </c>
      <c r="CM112" s="518">
        <v>1.53709</v>
      </c>
      <c r="CN112" s="518">
        <v>1.53712</v>
      </c>
      <c r="CO112" s="518">
        <v>1.53714</v>
      </c>
      <c r="CP112" s="311">
        <f>+CO112-CJ112</f>
        <v>0.00019999999999997797</v>
      </c>
      <c r="CQ112" s="312">
        <f>+(CO112/CJ112-1)</f>
        <v>0.00013012869728168397</v>
      </c>
    </row>
    <row r="113" spans="1:95" ht="12.75" customHeight="1" thickBot="1">
      <c r="A113" s="3"/>
      <c r="B113" s="16"/>
      <c r="C113" s="26"/>
      <c r="D113" s="30" t="s">
        <v>201</v>
      </c>
      <c r="E113" s="289"/>
      <c r="F113" s="289"/>
      <c r="G113" s="289"/>
      <c r="H113" s="289"/>
      <c r="I113" s="289"/>
      <c r="J113" s="290"/>
      <c r="K113" s="289"/>
      <c r="L113" s="289"/>
      <c r="M113" s="289"/>
      <c r="N113" s="289"/>
      <c r="O113" s="289"/>
      <c r="P113" s="291"/>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08">
        <v>1.19326</v>
      </c>
      <c r="BA113" s="410">
        <v>1.19804</v>
      </c>
      <c r="BB113" s="408">
        <v>1.20367</v>
      </c>
      <c r="BC113" s="408">
        <v>1.20997</v>
      </c>
      <c r="BD113" s="408">
        <v>1.21687</v>
      </c>
      <c r="BE113" s="410">
        <v>1.22361</v>
      </c>
      <c r="BF113" s="410">
        <v>1.22999</v>
      </c>
      <c r="BG113" s="410">
        <v>1.23651</v>
      </c>
      <c r="BH113" s="410">
        <v>1.24484</v>
      </c>
      <c r="BI113" s="408">
        <v>1.25482</v>
      </c>
      <c r="BJ113" s="408">
        <v>1.26526</v>
      </c>
      <c r="BK113" s="410">
        <v>1.27647</v>
      </c>
      <c r="BL113" s="410">
        <v>1.28835</v>
      </c>
      <c r="BM113" s="408">
        <v>1.30033</v>
      </c>
      <c r="BN113" s="408">
        <v>1.31211</v>
      </c>
      <c r="BO113" s="408">
        <v>1.32548</v>
      </c>
      <c r="BP113" s="408">
        <v>1.33996</v>
      </c>
      <c r="BQ113" s="408">
        <v>1.3555</v>
      </c>
      <c r="BR113" s="410">
        <v>1.37263</v>
      </c>
      <c r="BS113" s="408">
        <v>1.39088</v>
      </c>
      <c r="BT113" s="408">
        <v>1.4078</v>
      </c>
      <c r="BU113" s="408">
        <v>1.4234</v>
      </c>
      <c r="BV113" s="408">
        <v>1.43922</v>
      </c>
      <c r="BW113" s="457">
        <v>1.45462</v>
      </c>
      <c r="BX113" s="457">
        <v>1.46897</v>
      </c>
      <c r="BY113" s="457">
        <v>1.4828</v>
      </c>
      <c r="BZ113" s="457">
        <v>1.49611</v>
      </c>
      <c r="CA113" s="457">
        <v>1.50703</v>
      </c>
      <c r="CB113" s="457">
        <v>1.51573</v>
      </c>
      <c r="CC113" s="457">
        <v>1.52274</v>
      </c>
      <c r="CD113" s="457">
        <v>1.52754</v>
      </c>
      <c r="CE113" s="457">
        <v>1.53073</v>
      </c>
      <c r="CF113" s="410">
        <v>1.53289</v>
      </c>
      <c r="CG113" s="410">
        <v>1.53469</v>
      </c>
      <c r="CH113" s="457">
        <v>1.53592</v>
      </c>
      <c r="CI113" s="457">
        <v>1.53754</v>
      </c>
      <c r="CJ113" s="350"/>
      <c r="CK113" s="487"/>
      <c r="CL113" s="351"/>
      <c r="CM113" s="351"/>
      <c r="CN113" s="351"/>
      <c r="CO113" s="351"/>
      <c r="CP113" s="311"/>
      <c r="CQ113" s="312"/>
    </row>
    <row r="114" spans="1:95" ht="12.75">
      <c r="A114" s="3"/>
      <c r="B114" s="17"/>
      <c r="C114" s="34" t="s">
        <v>112</v>
      </c>
      <c r="D114" s="233"/>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58"/>
      <c r="BA114" s="359"/>
      <c r="BB114" s="358"/>
      <c r="BC114" s="358"/>
      <c r="BD114" s="358"/>
      <c r="BE114" s="359"/>
      <c r="BF114" s="360"/>
      <c r="BG114" s="360"/>
      <c r="BH114" s="360"/>
      <c r="BI114" s="358"/>
      <c r="BJ114" s="358"/>
      <c r="BK114" s="360"/>
      <c r="BL114" s="360"/>
      <c r="BM114" s="358"/>
      <c r="BN114" s="358"/>
      <c r="BO114" s="358"/>
      <c r="BP114" s="358"/>
      <c r="BQ114" s="358"/>
      <c r="BR114" s="360"/>
      <c r="BS114" s="358"/>
      <c r="BT114" s="358"/>
      <c r="BU114" s="358"/>
      <c r="BV114" s="358"/>
      <c r="BW114" s="361"/>
      <c r="BX114" s="361"/>
      <c r="BY114" s="361"/>
      <c r="BZ114" s="361"/>
      <c r="CA114" s="361"/>
      <c r="CB114" s="361"/>
      <c r="CC114" s="361"/>
      <c r="CD114" s="361"/>
      <c r="CE114" s="361"/>
      <c r="CF114" s="485"/>
      <c r="CG114" s="361"/>
      <c r="CH114" s="361"/>
      <c r="CI114" s="485"/>
      <c r="CJ114" s="361"/>
      <c r="CK114" s="485"/>
      <c r="CL114" s="362"/>
      <c r="CM114" s="362"/>
      <c r="CN114" s="362"/>
      <c r="CO114" s="362"/>
      <c r="CP114" s="363"/>
      <c r="CQ114" s="364"/>
    </row>
    <row r="115" spans="1:95" ht="12.75">
      <c r="A115" s="3"/>
      <c r="B115" s="593" t="s">
        <v>3</v>
      </c>
      <c r="C115" s="31"/>
      <c r="D115" s="199" t="s">
        <v>123</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f>SUM(AM116:AM118)</f>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f>SUM(AV116:AV118)</f>
        <v>3203.1951279299997</v>
      </c>
      <c r="AW115" s="119">
        <f>SUM(AW116:AW118)</f>
        <v>3211.6523951700005</v>
      </c>
      <c r="AX115" s="91">
        <v>3213.05524438</v>
      </c>
      <c r="AY115" s="11">
        <v>3234.45176959</v>
      </c>
      <c r="AZ115" s="318">
        <v>3242.11205799</v>
      </c>
      <c r="BA115" s="319">
        <v>3226.74398658</v>
      </c>
      <c r="BB115" s="318">
        <v>3240.67251927</v>
      </c>
      <c r="BC115" s="318">
        <v>3246.5308077100003</v>
      </c>
      <c r="BD115" s="318">
        <v>3254.96308093</v>
      </c>
      <c r="BE115" s="319">
        <f>+BE116+BE117</f>
        <v>3210.55757296</v>
      </c>
      <c r="BF115" s="311">
        <f>+BF116+BF117</f>
        <v>2055.8764025</v>
      </c>
      <c r="BG115" s="311">
        <f>+BG116+BG117</f>
        <v>2071.38999985</v>
      </c>
      <c r="BH115" s="311">
        <f>+BH116+BH117</f>
        <v>2081.87832632</v>
      </c>
      <c r="BI115" s="318">
        <f>+BI116+BI117</f>
        <v>2094.40219398</v>
      </c>
      <c r="BJ115" s="318">
        <v>2101.2791967000003</v>
      </c>
      <c r="BK115" s="311">
        <v>2134.72438234</v>
      </c>
      <c r="BL115" s="311">
        <v>2208.6</v>
      </c>
      <c r="BM115" s="318">
        <v>2192.43107363</v>
      </c>
      <c r="BN115" s="318">
        <v>2216.80012979</v>
      </c>
      <c r="BO115" s="318">
        <v>2256.7511739600004</v>
      </c>
      <c r="BP115" s="318">
        <v>2239.3485221799997</v>
      </c>
      <c r="BQ115" s="318">
        <v>2241.07495313</v>
      </c>
      <c r="BR115" s="319">
        <v>2257.89272313</v>
      </c>
      <c r="BS115" s="318">
        <v>2270.75129798</v>
      </c>
      <c r="BT115" s="318">
        <v>2268.93321523</v>
      </c>
      <c r="BU115" s="318">
        <f>+BU116+BU117</f>
        <v>2284.96083569</v>
      </c>
      <c r="BV115" s="346">
        <v>2319.50378061</v>
      </c>
      <c r="BW115" s="346">
        <v>2359.87818165</v>
      </c>
      <c r="BX115" s="346">
        <v>2443.8</v>
      </c>
      <c r="BY115" s="318">
        <v>2422.59021292</v>
      </c>
      <c r="BZ115" s="346">
        <v>2412.42789952</v>
      </c>
      <c r="CA115" s="346">
        <v>2424.60995817</v>
      </c>
      <c r="CB115" s="346">
        <v>2420.50657038</v>
      </c>
      <c r="CC115" s="346">
        <v>2451.3950407</v>
      </c>
      <c r="CD115" s="346">
        <v>2487.39099163</v>
      </c>
      <c r="CE115" s="346">
        <v>2509.75620067</v>
      </c>
      <c r="CF115" s="311">
        <v>2524.32334739</v>
      </c>
      <c r="CG115" s="346">
        <v>2551.55762679</v>
      </c>
      <c r="CH115" s="346">
        <v>2580.59740565</v>
      </c>
      <c r="CI115" s="323">
        <v>2609.89248528</v>
      </c>
      <c r="CJ115" s="346">
        <v>2633.81521816</v>
      </c>
      <c r="CK115" s="323">
        <v>2630.06198285</v>
      </c>
      <c r="CL115" s="540">
        <v>2641.1029067500003</v>
      </c>
      <c r="CM115" s="540">
        <v>2641.2086422</v>
      </c>
      <c r="CN115" s="540">
        <v>2643.91396406</v>
      </c>
      <c r="CO115" s="540">
        <v>2648.75123734</v>
      </c>
      <c r="CP115" s="311">
        <f>+CO115-CJ115</f>
        <v>14.93601918000013</v>
      </c>
      <c r="CQ115" s="312">
        <f>+(CO115/CJ115-1)</f>
        <v>0.005670868281501651</v>
      </c>
    </row>
    <row r="116" spans="1:95" ht="12.75">
      <c r="A116" s="3"/>
      <c r="B116" s="593"/>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18">
        <v>2834.3622569</v>
      </c>
      <c r="BA116" s="319">
        <v>2820.62302675</v>
      </c>
      <c r="BB116" s="318">
        <v>2826.86691101</v>
      </c>
      <c r="BC116" s="318">
        <v>2832.9581928000002</v>
      </c>
      <c r="BD116" s="318">
        <v>2838.9841569200003</v>
      </c>
      <c r="BE116" s="319">
        <v>2788.34188394</v>
      </c>
      <c r="BF116" s="311">
        <v>1631.09641259</v>
      </c>
      <c r="BG116" s="311">
        <v>1636.76421472</v>
      </c>
      <c r="BH116" s="311">
        <v>1647.30486445</v>
      </c>
      <c r="BI116" s="318">
        <v>1659.28122628</v>
      </c>
      <c r="BJ116" s="318">
        <v>1661.72014252</v>
      </c>
      <c r="BK116" s="311">
        <v>1692.09780179</v>
      </c>
      <c r="BL116" s="311">
        <v>1709.3</v>
      </c>
      <c r="BM116" s="318">
        <v>1713.25553551</v>
      </c>
      <c r="BN116" s="318">
        <v>1723.11662884</v>
      </c>
      <c r="BO116" s="318">
        <v>1749.2276014200002</v>
      </c>
      <c r="BP116" s="318">
        <v>1737.1634361099998</v>
      </c>
      <c r="BQ116" s="318">
        <v>1734.06612987</v>
      </c>
      <c r="BR116" s="319">
        <v>1748.2724082</v>
      </c>
      <c r="BS116" s="318">
        <v>1753.48028026</v>
      </c>
      <c r="BT116" s="318">
        <v>1750.19429653</v>
      </c>
      <c r="BU116" s="318">
        <v>1754.65001857</v>
      </c>
      <c r="BV116" s="346">
        <v>1745.6498722899998</v>
      </c>
      <c r="BW116" s="346">
        <v>1759.1836663299998</v>
      </c>
      <c r="BX116" s="346">
        <v>1820.1</v>
      </c>
      <c r="BY116" s="318">
        <v>1808.4603596099998</v>
      </c>
      <c r="BZ116" s="346">
        <v>1798.62049374</v>
      </c>
      <c r="CA116" s="346">
        <v>1807.32692706</v>
      </c>
      <c r="CB116" s="346">
        <v>1804.05217594</v>
      </c>
      <c r="CC116" s="346">
        <v>1819.55304613</v>
      </c>
      <c r="CD116" s="346">
        <v>1849.59174021</v>
      </c>
      <c r="CE116" s="346">
        <v>1862.74470346</v>
      </c>
      <c r="CF116" s="311">
        <v>1886.36658734</v>
      </c>
      <c r="CG116" s="346">
        <v>1908.82646097</v>
      </c>
      <c r="CH116" s="346">
        <v>1917.9229382400001</v>
      </c>
      <c r="CI116" s="323">
        <v>1943.92718769</v>
      </c>
      <c r="CJ116" s="346">
        <v>1967.08245684</v>
      </c>
      <c r="CK116" s="323">
        <v>1965.07374556</v>
      </c>
      <c r="CL116" s="540">
        <v>1976.16746284</v>
      </c>
      <c r="CM116" s="540">
        <v>1977.05395126</v>
      </c>
      <c r="CN116" s="540">
        <v>1979.61618124</v>
      </c>
      <c r="CO116" s="540">
        <v>1984.40429259</v>
      </c>
      <c r="CP116" s="311">
        <f>+CO116-CJ116</f>
        <v>17.32183574999999</v>
      </c>
      <c r="CQ116" s="312">
        <f>+(CO116/CJ116-1)</f>
        <v>0.008805851371287421</v>
      </c>
    </row>
    <row r="117" spans="1:95" ht="12.75">
      <c r="A117" s="3"/>
      <c r="B117" s="593"/>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18">
        <v>407.69985405</v>
      </c>
      <c r="BA117" s="319">
        <v>406.07753424000003</v>
      </c>
      <c r="BB117" s="318">
        <v>413.76218267</v>
      </c>
      <c r="BC117" s="318">
        <v>413.54570083</v>
      </c>
      <c r="BD117" s="318">
        <v>415.97594992</v>
      </c>
      <c r="BE117" s="319">
        <v>422.21568901999996</v>
      </c>
      <c r="BF117" s="311">
        <v>424.77998991000004</v>
      </c>
      <c r="BG117" s="311">
        <v>434.62578513</v>
      </c>
      <c r="BH117" s="311">
        <v>434.57346187</v>
      </c>
      <c r="BI117" s="318">
        <v>435.1209677</v>
      </c>
      <c r="BJ117" s="318">
        <v>439.55905418000003</v>
      </c>
      <c r="BK117" s="311">
        <v>442.62658055</v>
      </c>
      <c r="BL117" s="311">
        <v>499.3</v>
      </c>
      <c r="BM117" s="318">
        <v>479.17553812</v>
      </c>
      <c r="BN117" s="318">
        <v>493.68350095</v>
      </c>
      <c r="BO117" s="318">
        <v>507.52357254000003</v>
      </c>
      <c r="BP117" s="318">
        <v>502.18508607</v>
      </c>
      <c r="BQ117" s="318">
        <v>507.00882326</v>
      </c>
      <c r="BR117" s="319">
        <v>509.62031493</v>
      </c>
      <c r="BS117" s="318">
        <v>517.27101772</v>
      </c>
      <c r="BT117" s="318">
        <v>518.7389187</v>
      </c>
      <c r="BU117" s="318">
        <v>530.31081712</v>
      </c>
      <c r="BV117" s="346">
        <v>573.8539083200001</v>
      </c>
      <c r="BW117" s="346">
        <v>600.69451532</v>
      </c>
      <c r="BX117" s="346">
        <v>623.8</v>
      </c>
      <c r="BY117" s="318">
        <v>614.1298533099999</v>
      </c>
      <c r="BZ117" s="346">
        <v>613.80740578</v>
      </c>
      <c r="CA117" s="346">
        <v>617.28303111</v>
      </c>
      <c r="CB117" s="346">
        <v>616.45439444</v>
      </c>
      <c r="CC117" s="346">
        <v>631.84199457</v>
      </c>
      <c r="CD117" s="346">
        <v>637.79925142</v>
      </c>
      <c r="CE117" s="346">
        <v>647.01149721</v>
      </c>
      <c r="CF117" s="311">
        <v>637.95676005</v>
      </c>
      <c r="CG117" s="346">
        <v>642.73116582</v>
      </c>
      <c r="CH117" s="346">
        <v>662.6744674099999</v>
      </c>
      <c r="CI117" s="323">
        <v>665.96529759</v>
      </c>
      <c r="CJ117" s="346">
        <v>666.73276132</v>
      </c>
      <c r="CK117" s="323">
        <v>664.98823729</v>
      </c>
      <c r="CL117" s="540">
        <v>664.93544391</v>
      </c>
      <c r="CM117" s="540">
        <v>664.15469094</v>
      </c>
      <c r="CN117" s="540">
        <v>664.29778282</v>
      </c>
      <c r="CO117" s="540">
        <v>664.34694475</v>
      </c>
      <c r="CP117" s="311">
        <f>+CO117-CJ117</f>
        <v>-2.3858165699999745</v>
      </c>
      <c r="CQ117" s="312">
        <f>+(CO117/CJ117-1)</f>
        <v>-0.0035783700883041947</v>
      </c>
    </row>
    <row r="118" spans="1:95" ht="12.75" customHeight="1" thickBot="1">
      <c r="A118" s="3"/>
      <c r="B118" s="593"/>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18">
        <v>0.04994704</v>
      </c>
      <c r="BA118" s="319">
        <v>0.04342558999999999</v>
      </c>
      <c r="BB118" s="318">
        <v>0.04342558999999999</v>
      </c>
      <c r="BC118" s="318">
        <v>0.026914080000000003</v>
      </c>
      <c r="BD118" s="318">
        <v>0.00297409</v>
      </c>
      <c r="BE118" s="319">
        <v>0</v>
      </c>
      <c r="BF118" s="311">
        <v>0</v>
      </c>
      <c r="BG118" s="311">
        <v>0</v>
      </c>
      <c r="BH118" s="311">
        <v>0</v>
      </c>
      <c r="BI118" s="318">
        <v>0</v>
      </c>
      <c r="BJ118" s="318">
        <v>0</v>
      </c>
      <c r="BK118" s="311">
        <v>0</v>
      </c>
      <c r="BL118" s="311">
        <v>0</v>
      </c>
      <c r="BM118" s="318">
        <v>0</v>
      </c>
      <c r="BN118" s="318">
        <v>0</v>
      </c>
      <c r="BO118" s="318">
        <v>0</v>
      </c>
      <c r="BP118" s="318">
        <v>0</v>
      </c>
      <c r="BQ118" s="318">
        <v>0</v>
      </c>
      <c r="BR118" s="311">
        <v>0</v>
      </c>
      <c r="BS118" s="318">
        <v>0</v>
      </c>
      <c r="BT118" s="318">
        <v>0</v>
      </c>
      <c r="BU118" s="318">
        <v>0</v>
      </c>
      <c r="BV118" s="346">
        <v>0</v>
      </c>
      <c r="BW118" s="346">
        <v>0</v>
      </c>
      <c r="BX118" s="346">
        <v>0</v>
      </c>
      <c r="BY118" s="346">
        <v>0</v>
      </c>
      <c r="BZ118" s="346">
        <v>0</v>
      </c>
      <c r="CA118" s="346">
        <v>0</v>
      </c>
      <c r="CB118" s="346">
        <v>0</v>
      </c>
      <c r="CC118" s="346">
        <v>0</v>
      </c>
      <c r="CD118" s="346">
        <v>0</v>
      </c>
      <c r="CE118" s="346">
        <v>0</v>
      </c>
      <c r="CF118" s="311">
        <v>0</v>
      </c>
      <c r="CG118" s="311">
        <v>0</v>
      </c>
      <c r="CH118" s="346">
        <v>0</v>
      </c>
      <c r="CI118" s="323">
        <v>0</v>
      </c>
      <c r="CJ118" s="346">
        <v>0</v>
      </c>
      <c r="CK118" s="323">
        <v>0</v>
      </c>
      <c r="CL118" s="540">
        <v>0</v>
      </c>
      <c r="CM118" s="540">
        <v>0</v>
      </c>
      <c r="CN118" s="540">
        <v>0</v>
      </c>
      <c r="CO118" s="540">
        <v>0</v>
      </c>
      <c r="CP118" s="311" t="s">
        <v>3</v>
      </c>
      <c r="CQ118" s="312" t="s">
        <v>3</v>
      </c>
    </row>
    <row r="119" spans="1:95" ht="12.75">
      <c r="A119" s="3"/>
      <c r="B119" s="593"/>
      <c r="C119" s="31"/>
      <c r="D119" s="199" t="s">
        <v>230</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88"/>
      <c r="BA119" s="389"/>
      <c r="BB119" s="388"/>
      <c r="BC119" s="388"/>
      <c r="BD119" s="388"/>
      <c r="BE119" s="389"/>
      <c r="BF119" s="390"/>
      <c r="BG119" s="390"/>
      <c r="BH119" s="390"/>
      <c r="BI119" s="388"/>
      <c r="BJ119" s="388"/>
      <c r="BK119" s="390"/>
      <c r="BL119" s="390"/>
      <c r="BM119" s="318"/>
      <c r="BN119" s="318"/>
      <c r="BO119" s="318"/>
      <c r="BP119" s="318"/>
      <c r="BQ119" s="318"/>
      <c r="BR119" s="311"/>
      <c r="BS119" s="318"/>
      <c r="BT119" s="318"/>
      <c r="BU119" s="318"/>
      <c r="BV119" s="318"/>
      <c r="BW119" s="320"/>
      <c r="BX119" s="320"/>
      <c r="BY119" s="320"/>
      <c r="BZ119" s="320"/>
      <c r="CA119" s="320"/>
      <c r="CB119" s="320"/>
      <c r="CC119" s="320"/>
      <c r="CD119" s="320"/>
      <c r="CE119" s="320"/>
      <c r="CF119" s="484"/>
      <c r="CG119" s="346"/>
      <c r="CH119" s="320"/>
      <c r="CI119" s="484"/>
      <c r="CJ119" s="320"/>
      <c r="CK119" s="484"/>
      <c r="CL119" s="322"/>
      <c r="CM119" s="322"/>
      <c r="CN119" s="322"/>
      <c r="CO119" s="322"/>
      <c r="CP119" s="311" t="s">
        <v>3</v>
      </c>
      <c r="CQ119" s="312" t="s">
        <v>3</v>
      </c>
    </row>
    <row r="120" spans="1:95" ht="12.75" customHeight="1">
      <c r="A120" s="3"/>
      <c r="B120" s="593"/>
      <c r="C120" s="31"/>
      <c r="D120" s="30" t="s">
        <v>144</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88">
        <v>2352.5250956578407</v>
      </c>
      <c r="BA120" s="389">
        <v>2383.628339421057</v>
      </c>
      <c r="BB120" s="388">
        <v>2392.464607531017</v>
      </c>
      <c r="BC120" s="388">
        <v>2392.414343494885</v>
      </c>
      <c r="BD120" s="388">
        <v>2413.8885993284316</v>
      </c>
      <c r="BE120" s="389">
        <v>2435.7054791231467</v>
      </c>
      <c r="BF120" s="390">
        <v>2451.8782943501133</v>
      </c>
      <c r="BG120" s="390">
        <v>2478.4943831961273</v>
      </c>
      <c r="BH120" s="390">
        <v>2496.6601174420634</v>
      </c>
      <c r="BI120" s="388">
        <v>2495.4253690244227</v>
      </c>
      <c r="BJ120" s="388">
        <v>2511.864786548732</v>
      </c>
      <c r="BK120" s="390">
        <v>2522.007993579454</v>
      </c>
      <c r="BL120" s="390">
        <v>2520.8605209963057</v>
      </c>
      <c r="BM120" s="318">
        <v>2528.5700676874244</v>
      </c>
      <c r="BN120" s="318">
        <v>2542.784529974918</v>
      </c>
      <c r="BO120" s="318">
        <v>2571.9580508854533</v>
      </c>
      <c r="BP120" s="318">
        <v>2613.281987908884</v>
      </c>
      <c r="BQ120" s="318">
        <v>2645.7656473725006</v>
      </c>
      <c r="BR120" s="311">
        <v>2683.266906232111</v>
      </c>
      <c r="BS120" s="318">
        <v>2720.5628693691433</v>
      </c>
      <c r="BT120" s="318">
        <v>2743.5177954412466</v>
      </c>
      <c r="BU120" s="318">
        <v>2754.7306857278536</v>
      </c>
      <c r="BV120" s="318">
        <v>2766.6011513382846</v>
      </c>
      <c r="BW120" s="346">
        <v>2761.99766079959</v>
      </c>
      <c r="BX120" s="346">
        <v>2773.3860525592963</v>
      </c>
      <c r="BY120" s="346">
        <v>2808.842143234128</v>
      </c>
      <c r="BZ120" s="346">
        <v>2844.3708054468093</v>
      </c>
      <c r="CA120" s="346">
        <v>2953.1900611167507</v>
      </c>
      <c r="CB120" s="346">
        <v>3073.1671749878697</v>
      </c>
      <c r="CC120" s="346">
        <v>3138.7185117857307</v>
      </c>
      <c r="CD120" s="346">
        <v>3170.8027987335786</v>
      </c>
      <c r="CE120" s="346">
        <v>3186.6135367795196</v>
      </c>
      <c r="CF120" s="311">
        <v>3218.9209285795428</v>
      </c>
      <c r="CG120" s="346">
        <v>3208.243918518108</v>
      </c>
      <c r="CH120" s="346">
        <v>3082.277253508237</v>
      </c>
      <c r="CI120" s="323">
        <v>3076.138406359633</v>
      </c>
      <c r="CJ120" s="346">
        <v>3071.7583599761656</v>
      </c>
      <c r="CK120" s="323">
        <v>3071.7583599761656</v>
      </c>
      <c r="CL120" s="540">
        <v>3071.7583599761656</v>
      </c>
      <c r="CM120" s="540">
        <v>3071.7583599761656</v>
      </c>
      <c r="CN120" s="540">
        <v>3071.7583599761656</v>
      </c>
      <c r="CO120" s="540">
        <v>3066.2672076512144</v>
      </c>
      <c r="CP120" s="323">
        <f>+CO120-CJ120</f>
        <v>-5.491152324951145</v>
      </c>
      <c r="CQ120" s="312">
        <f>+(CO120/CJ120-1)</f>
        <v>-0.0017876250933337445</v>
      </c>
    </row>
    <row r="121" spans="1:95" ht="12.75">
      <c r="A121" s="3"/>
      <c r="B121" s="593"/>
      <c r="C121" s="31"/>
      <c r="D121" s="30" t="s">
        <v>255</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88">
        <v>1377.219684741488</v>
      </c>
      <c r="BA121" s="389">
        <v>1392.5929456384324</v>
      </c>
      <c r="BB121" s="388">
        <v>1408.430114068441</v>
      </c>
      <c r="BC121" s="388">
        <v>1423.0789353612167</v>
      </c>
      <c r="BD121" s="388">
        <v>1438.390380228137</v>
      </c>
      <c r="BE121" s="389">
        <v>1456.1091613723</v>
      </c>
      <c r="BF121" s="390">
        <v>1472.1268152866242</v>
      </c>
      <c r="BG121" s="390">
        <v>1495.7599227799228</v>
      </c>
      <c r="BH121" s="390">
        <v>1519.0186251621271</v>
      </c>
      <c r="BI121" s="388">
        <v>1524.4890012970168</v>
      </c>
      <c r="BJ121" s="388">
        <v>1534.9283441981747</v>
      </c>
      <c r="BK121" s="390">
        <v>1545.524744429882</v>
      </c>
      <c r="BL121" s="390">
        <v>1556.6335968379449</v>
      </c>
      <c r="BM121" s="318">
        <v>1566.5192052980133</v>
      </c>
      <c r="BN121" s="318">
        <v>1581.32435246996</v>
      </c>
      <c r="BO121" s="318">
        <v>1599.1998918918916</v>
      </c>
      <c r="BP121" s="318">
        <v>1619.34498630137</v>
      </c>
      <c r="BQ121" s="318">
        <v>1639.2051595006938</v>
      </c>
      <c r="BR121" s="311">
        <v>1661.2444101123597</v>
      </c>
      <c r="BS121" s="318">
        <v>1682.9595454545454</v>
      </c>
      <c r="BT121" s="318">
        <v>1697.0827960057063</v>
      </c>
      <c r="BU121" s="318">
        <v>1710.4972818311874</v>
      </c>
      <c r="BV121" s="318">
        <v>1723.4546341463415</v>
      </c>
      <c r="BW121" s="346">
        <v>1730.5544906743185</v>
      </c>
      <c r="BX121" s="346">
        <v>1742.8326829268294</v>
      </c>
      <c r="BY121" s="346">
        <v>1766.4690100430416</v>
      </c>
      <c r="BZ121" s="346">
        <v>1790.0467144906743</v>
      </c>
      <c r="CA121" s="346">
        <v>1812.3868292682928</v>
      </c>
      <c r="CB121" s="346">
        <v>1832.9747776183647</v>
      </c>
      <c r="CC121" s="346">
        <v>1852.1883500717358</v>
      </c>
      <c r="CD121" s="346">
        <v>1870.1708464849353</v>
      </c>
      <c r="CE121" s="346">
        <v>1887.508493543759</v>
      </c>
      <c r="CF121" s="311">
        <v>1903.8365279770446</v>
      </c>
      <c r="CG121" s="346">
        <v>1905.008981348637</v>
      </c>
      <c r="CH121" s="346">
        <v>1786.421893830703</v>
      </c>
      <c r="CI121" s="323">
        <v>1787.0276614060258</v>
      </c>
      <c r="CJ121" s="346">
        <v>1787.0472022955523</v>
      </c>
      <c r="CK121" s="323">
        <v>1787.0472022955523</v>
      </c>
      <c r="CL121" s="540">
        <v>1787.0472022955523</v>
      </c>
      <c r="CM121" s="540">
        <v>1787.0472022955523</v>
      </c>
      <c r="CN121" s="540">
        <v>1787.0472022955523</v>
      </c>
      <c r="CO121" s="540">
        <v>1787.2360975609756</v>
      </c>
      <c r="CP121" s="323">
        <f>+CO121-CJ121</f>
        <v>0.18889526542329804</v>
      </c>
      <c r="CQ121" s="312">
        <f>+(CO121/CJ121-1)</f>
        <v>0.00010570244881091817</v>
      </c>
    </row>
    <row r="122" spans="1:95" ht="12.75" customHeight="1" thickBot="1">
      <c r="A122" s="3"/>
      <c r="B122" s="593"/>
      <c r="C122" s="31"/>
      <c r="D122" s="30" t="s">
        <v>117</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1">
        <v>131.705929625</v>
      </c>
      <c r="AO122" s="130">
        <v>160.71101153536895</v>
      </c>
      <c r="AP122" s="162">
        <v>169.72031102201902</v>
      </c>
      <c r="AQ122" s="130">
        <v>177.9983933851945</v>
      </c>
      <c r="AR122" s="130">
        <v>188.3806722386935</v>
      </c>
      <c r="AS122" s="130">
        <v>196.76423706132312</v>
      </c>
      <c r="AT122" s="221">
        <v>213.05456511384074</v>
      </c>
      <c r="AU122" s="130">
        <v>219.8582702328154</v>
      </c>
      <c r="AV122" s="222">
        <v>237.81964390091437</v>
      </c>
      <c r="AW122" s="119">
        <v>233.31927454283473</v>
      </c>
      <c r="AX122" s="130">
        <v>248.36168272594094</v>
      </c>
      <c r="AY122" s="222">
        <v>283.0540827651612</v>
      </c>
      <c r="AZ122" s="411">
        <v>322.9313644169621</v>
      </c>
      <c r="BA122" s="412">
        <v>381.0750549451017</v>
      </c>
      <c r="BB122" s="411">
        <v>425.77823317935577</v>
      </c>
      <c r="BC122" s="411">
        <v>480.5038173779715</v>
      </c>
      <c r="BD122" s="411">
        <v>497.5727713857006</v>
      </c>
      <c r="BE122" s="412">
        <v>526.1418169964536</v>
      </c>
      <c r="BF122" s="413">
        <v>585.4176342923512</v>
      </c>
      <c r="BG122" s="413">
        <v>635.067526071803</v>
      </c>
      <c r="BH122" s="413">
        <v>791.3988963513638</v>
      </c>
      <c r="BI122" s="411">
        <v>927.9273462670247</v>
      </c>
      <c r="BJ122" s="411">
        <v>1016.0401285087144</v>
      </c>
      <c r="BK122" s="413">
        <v>1072.4504264152652</v>
      </c>
      <c r="BL122" s="413">
        <v>1151.7839438752703</v>
      </c>
      <c r="BM122" s="414">
        <v>1349.8664767072748</v>
      </c>
      <c r="BN122" s="318">
        <v>1595.6416479021386</v>
      </c>
      <c r="BO122" s="318">
        <v>1774.0705622489627</v>
      </c>
      <c r="BP122" s="414">
        <v>1992.8816403579492</v>
      </c>
      <c r="BQ122" s="414">
        <v>2108.823612025916</v>
      </c>
      <c r="BR122" s="415">
        <v>2293.398825380415</v>
      </c>
      <c r="BS122" s="414">
        <v>2478.47290748627</v>
      </c>
      <c r="BT122" s="318">
        <v>2550.4261588052873</v>
      </c>
      <c r="BU122" s="318">
        <v>2587.7397902907405</v>
      </c>
      <c r="BV122" s="318">
        <v>2550.354869765482</v>
      </c>
      <c r="BW122" s="346">
        <v>2507.142247213911</v>
      </c>
      <c r="BX122" s="346">
        <v>2482.953430381323</v>
      </c>
      <c r="BY122" s="346">
        <v>2548.6349917624193</v>
      </c>
      <c r="BZ122" s="346">
        <v>2509.705276468826</v>
      </c>
      <c r="CA122" s="346">
        <v>2558.146374003262</v>
      </c>
      <c r="CB122" s="346">
        <v>2479.0590093891697</v>
      </c>
      <c r="CC122" s="346">
        <v>2376.9725875267127</v>
      </c>
      <c r="CD122" s="508">
        <v>2299.115189059307</v>
      </c>
      <c r="CE122" s="508">
        <v>2159.5156906652655</v>
      </c>
      <c r="CF122" s="415">
        <v>2086.082214380267</v>
      </c>
      <c r="CG122" s="346">
        <v>1953.1680176519765</v>
      </c>
      <c r="CH122" s="346">
        <v>1848.4610303311024</v>
      </c>
      <c r="CI122" s="560">
        <v>1795.5399041089497</v>
      </c>
      <c r="CJ122" s="346">
        <v>1790.101492354916</v>
      </c>
      <c r="CK122" s="560">
        <v>1790.101492354916</v>
      </c>
      <c r="CL122" s="540">
        <v>1790.101492354916</v>
      </c>
      <c r="CM122" s="540">
        <v>1790.101492354916</v>
      </c>
      <c r="CN122" s="540">
        <v>1790.101492354916</v>
      </c>
      <c r="CO122" s="540">
        <v>1779.68030829917</v>
      </c>
      <c r="CP122" s="323">
        <f>+CO122-CJ122</f>
        <v>-10.421184055745925</v>
      </c>
      <c r="CQ122" s="312">
        <f>+(CO122/CJ122-1)</f>
        <v>-0.005821560453556529</v>
      </c>
    </row>
    <row r="123" spans="1:95" ht="12.75">
      <c r="A123" s="3"/>
      <c r="B123" s="593"/>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1"/>
      <c r="AO123" s="105"/>
      <c r="AP123" s="105"/>
      <c r="AQ123" s="105"/>
      <c r="AR123" s="105"/>
      <c r="AS123" s="105"/>
      <c r="AT123" s="22"/>
      <c r="AU123" s="105"/>
      <c r="AV123" s="22"/>
      <c r="AW123" s="105"/>
      <c r="AX123" s="105"/>
      <c r="AY123" s="22"/>
      <c r="AZ123" s="416"/>
      <c r="BA123" s="416"/>
      <c r="BB123" s="416"/>
      <c r="BC123" s="416"/>
      <c r="BD123" s="416"/>
      <c r="BE123" s="417"/>
      <c r="BF123" s="417"/>
      <c r="BG123" s="417"/>
      <c r="BH123" s="417"/>
      <c r="BI123" s="416"/>
      <c r="BJ123" s="417"/>
      <c r="BK123" s="417"/>
      <c r="BL123" s="416"/>
      <c r="BM123" s="416"/>
      <c r="BN123" s="416"/>
      <c r="BO123" s="416"/>
      <c r="BP123" s="416"/>
      <c r="BQ123" s="416"/>
      <c r="BR123" s="417"/>
      <c r="BS123" s="416"/>
      <c r="BT123" s="416"/>
      <c r="BU123" s="416"/>
      <c r="BV123" s="416"/>
      <c r="BW123" s="453"/>
      <c r="BX123" s="453"/>
      <c r="BY123" s="453"/>
      <c r="BZ123" s="453"/>
      <c r="CA123" s="453"/>
      <c r="CB123" s="453"/>
      <c r="CC123" s="453"/>
      <c r="CD123" s="453"/>
      <c r="CE123" s="453"/>
      <c r="CF123" s="527"/>
      <c r="CG123" s="456"/>
      <c r="CH123" s="456"/>
      <c r="CI123" s="530"/>
      <c r="CJ123" s="456"/>
      <c r="CK123" s="530"/>
      <c r="CL123" s="482"/>
      <c r="CM123" s="482"/>
      <c r="CN123" s="482"/>
      <c r="CO123" s="482"/>
      <c r="CP123" s="428"/>
      <c r="CQ123" s="483"/>
    </row>
    <row r="124" spans="1:95" ht="12.75" customHeight="1">
      <c r="A124" s="3"/>
      <c r="B124" s="593"/>
      <c r="C124" s="24"/>
      <c r="D124" s="217" t="s">
        <v>224</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0">
        <v>233.59</v>
      </c>
      <c r="AO124" s="156">
        <v>88.69</v>
      </c>
      <c r="AP124" s="156">
        <v>88.96</v>
      </c>
      <c r="AQ124" s="156">
        <v>88.72</v>
      </c>
      <c r="AR124" s="156">
        <v>88.84</v>
      </c>
      <c r="AS124" s="156">
        <v>89.59</v>
      </c>
      <c r="AT124" s="167">
        <v>90.14</v>
      </c>
      <c r="AU124" s="156">
        <v>90.65</v>
      </c>
      <c r="AV124" s="167">
        <v>90.82</v>
      </c>
      <c r="AW124" s="156">
        <v>90.9</v>
      </c>
      <c r="AX124" s="156">
        <v>91.32</v>
      </c>
      <c r="AY124" s="167">
        <v>92.01</v>
      </c>
      <c r="AZ124" s="406">
        <v>92.7</v>
      </c>
      <c r="BA124" s="406">
        <v>94.03</v>
      </c>
      <c r="BB124" s="406">
        <v>94.81</v>
      </c>
      <c r="BC124" s="406">
        <v>95.1</v>
      </c>
      <c r="BD124" s="406">
        <v>94.85</v>
      </c>
      <c r="BE124" s="407">
        <v>95.28</v>
      </c>
      <c r="BF124" s="407">
        <v>96.09</v>
      </c>
      <c r="BG124" s="407">
        <v>98.66</v>
      </c>
      <c r="BH124" s="407">
        <v>100.23</v>
      </c>
      <c r="BI124" s="406">
        <v>100.42</v>
      </c>
      <c r="BJ124" s="407">
        <v>101.67</v>
      </c>
      <c r="BK124" s="407">
        <v>102.92</v>
      </c>
      <c r="BL124" s="406">
        <v>103.57</v>
      </c>
      <c r="BM124" s="406">
        <v>104.7</v>
      </c>
      <c r="BN124" s="406">
        <v>107.44</v>
      </c>
      <c r="BO124" s="406">
        <v>108.49</v>
      </c>
      <c r="BP124" s="406">
        <v>109.29</v>
      </c>
      <c r="BQ124" s="406">
        <v>111.33</v>
      </c>
      <c r="BR124" s="407">
        <v>112.73417799744945</v>
      </c>
      <c r="BS124" s="406">
        <v>113.25</v>
      </c>
      <c r="BT124" s="406">
        <v>113.99</v>
      </c>
      <c r="BU124" s="406">
        <v>114.99</v>
      </c>
      <c r="BV124" s="406">
        <v>115.2</v>
      </c>
      <c r="BW124" s="463">
        <v>115.35020604668519</v>
      </c>
      <c r="BX124" s="463">
        <v>115.8432116909471</v>
      </c>
      <c r="BY124" s="463">
        <v>116.26000229662671</v>
      </c>
      <c r="BZ124" s="463">
        <v>116.17684430496313</v>
      </c>
      <c r="CA124" s="463">
        <v>115.60775555652505</v>
      </c>
      <c r="CB124" s="463">
        <v>115.10646657321395</v>
      </c>
      <c r="CC124" s="463">
        <v>114.89414930397368</v>
      </c>
      <c r="CD124" s="463">
        <v>115.12105734711396</v>
      </c>
      <c r="CE124" s="463">
        <v>114.8892251142518</v>
      </c>
      <c r="CF124" s="407">
        <v>115.60612752890239</v>
      </c>
      <c r="CG124" s="407">
        <v>115.7349493716924</v>
      </c>
      <c r="CH124" s="463">
        <v>116.10279000338198</v>
      </c>
      <c r="CI124" s="463">
        <v>115.87806769636373</v>
      </c>
      <c r="CJ124" s="451"/>
      <c r="CK124" s="561"/>
      <c r="CL124" s="454"/>
      <c r="CM124" s="454"/>
      <c r="CN124" s="454"/>
      <c r="CO124" s="454"/>
      <c r="CP124" s="419"/>
      <c r="CQ124" s="420"/>
    </row>
    <row r="125" spans="1:95" ht="12.75">
      <c r="A125" s="3"/>
      <c r="B125" s="593"/>
      <c r="C125" s="24"/>
      <c r="D125" s="217" t="s">
        <v>167</v>
      </c>
      <c r="E125" s="101">
        <v>0.23</v>
      </c>
      <c r="F125" s="101">
        <v>0.4</v>
      </c>
      <c r="G125" s="101">
        <v>-0.21</v>
      </c>
      <c r="H125" s="101">
        <v>0.06</v>
      </c>
      <c r="I125" s="101">
        <v>0.32</v>
      </c>
      <c r="J125" s="101">
        <v>0.02</v>
      </c>
      <c r="K125" s="101">
        <v>0.2</v>
      </c>
      <c r="L125" s="101">
        <v>0.6</v>
      </c>
      <c r="M125" s="101">
        <v>0.64</v>
      </c>
      <c r="N125" s="101">
        <v>0.23</v>
      </c>
      <c r="O125" s="101">
        <v>1.25</v>
      </c>
      <c r="P125" s="101">
        <v>-0.51</v>
      </c>
      <c r="Q125" s="198">
        <v>0.009000000000000001</v>
      </c>
      <c r="R125" s="198">
        <v>0.62</v>
      </c>
      <c r="S125" s="187">
        <v>0.19</v>
      </c>
      <c r="T125" s="187">
        <v>-0.27</v>
      </c>
      <c r="U125" s="187">
        <v>0.02</v>
      </c>
      <c r="V125" s="187">
        <v>0.41</v>
      </c>
      <c r="W125" s="187">
        <v>0.0074</v>
      </c>
      <c r="X125" s="187">
        <v>0.53</v>
      </c>
      <c r="Y125" s="187">
        <v>0.35</v>
      </c>
      <c r="Z125" s="187">
        <v>-0.0003</v>
      </c>
      <c r="AA125" s="187">
        <v>0.81</v>
      </c>
      <c r="AB125" s="187">
        <v>0.55</v>
      </c>
      <c r="AC125" s="187">
        <v>0.006</v>
      </c>
      <c r="AD125" s="187">
        <v>1.37</v>
      </c>
      <c r="AE125" s="187">
        <v>0.05</v>
      </c>
      <c r="AF125" s="187">
        <v>0.0016</v>
      </c>
      <c r="AG125" s="187">
        <v>-0.38</v>
      </c>
      <c r="AH125" s="187">
        <v>0.67</v>
      </c>
      <c r="AI125" s="187">
        <v>0.0154</v>
      </c>
      <c r="AJ125" s="187">
        <v>-0.0046</v>
      </c>
      <c r="AK125" s="187">
        <v>0.0034999999999999996</v>
      </c>
      <c r="AL125" s="187">
        <v>0.00150351818542482</v>
      </c>
      <c r="AM125" s="187">
        <v>0.0037</v>
      </c>
      <c r="AN125" s="186">
        <v>0.0044</v>
      </c>
      <c r="AO125" s="187">
        <v>0.004</v>
      </c>
      <c r="AP125" s="187">
        <v>0.0031</v>
      </c>
      <c r="AQ125" s="187">
        <v>-0.0028</v>
      </c>
      <c r="AR125" s="187">
        <v>0.0014</v>
      </c>
      <c r="AS125" s="187">
        <v>0.0084</v>
      </c>
      <c r="AT125" s="188">
        <v>0.0062</v>
      </c>
      <c r="AU125" s="187">
        <v>0.0056</v>
      </c>
      <c r="AV125" s="188">
        <v>0.0019</v>
      </c>
      <c r="AW125" s="187">
        <v>0.0008102313696765061</v>
      </c>
      <c r="AX125" s="187">
        <v>0.00467403953129453</v>
      </c>
      <c r="AY125" s="188">
        <v>0.0075</v>
      </c>
      <c r="AZ125" s="381">
        <v>0.0075</v>
      </c>
      <c r="BA125" s="381">
        <v>0.0143</v>
      </c>
      <c r="BB125" s="381">
        <v>0.0083</v>
      </c>
      <c r="BC125" s="381">
        <v>0.003</v>
      </c>
      <c r="BD125" s="381">
        <v>-0.0026</v>
      </c>
      <c r="BE125" s="383">
        <v>0.0045</v>
      </c>
      <c r="BF125" s="383">
        <v>0.008455381960155828</v>
      </c>
      <c r="BG125" s="383">
        <v>0.02676557151546599</v>
      </c>
      <c r="BH125" s="383">
        <v>0.0159</v>
      </c>
      <c r="BI125" s="381">
        <v>0.0019</v>
      </c>
      <c r="BJ125" s="383">
        <v>0.012467436154073752</v>
      </c>
      <c r="BK125" s="383">
        <v>0.0123</v>
      </c>
      <c r="BL125" s="381">
        <v>0.0063</v>
      </c>
      <c r="BM125" s="381">
        <v>0.0109</v>
      </c>
      <c r="BN125" s="381">
        <v>0.0262</v>
      </c>
      <c r="BO125" s="381">
        <v>0.0097</v>
      </c>
      <c r="BP125" s="381">
        <v>0.0074</v>
      </c>
      <c r="BQ125" s="381">
        <v>0.0187</v>
      </c>
      <c r="BR125" s="383">
        <v>0.0126</v>
      </c>
      <c r="BS125" s="381">
        <v>0.0046</v>
      </c>
      <c r="BT125" s="381">
        <v>0.0065</v>
      </c>
      <c r="BU125" s="381">
        <v>0.0088</v>
      </c>
      <c r="BV125" s="381">
        <v>0.0018</v>
      </c>
      <c r="BW125" s="421">
        <v>0.001317</v>
      </c>
      <c r="BX125" s="421">
        <v>0.0043</v>
      </c>
      <c r="BY125" s="421">
        <v>0.00359788544875239</v>
      </c>
      <c r="BZ125" s="421">
        <v>-0.000715276019446542</v>
      </c>
      <c r="CA125" s="421">
        <v>-0.00489846967218543</v>
      </c>
      <c r="CB125" s="421">
        <v>-0.00433611898179265</v>
      </c>
      <c r="CC125" s="421">
        <v>-0.0018445294652949</v>
      </c>
      <c r="CD125" s="421">
        <v>0.00197493122595782</v>
      </c>
      <c r="CE125" s="421">
        <v>-0.00201381257438538</v>
      </c>
      <c r="CF125" s="383">
        <v>0.00623994472882616</v>
      </c>
      <c r="CG125" s="383">
        <v>0.00111431673686835</v>
      </c>
      <c r="CH125" s="421">
        <v>0.00317830209186187</v>
      </c>
      <c r="CI125" s="421">
        <v>-0.00193554613986202</v>
      </c>
      <c r="CJ125" s="451"/>
      <c r="CK125" s="561"/>
      <c r="CL125" s="454"/>
      <c r="CM125" s="454"/>
      <c r="CN125" s="454"/>
      <c r="CO125" s="454"/>
      <c r="CP125" s="419"/>
      <c r="CQ125" s="420"/>
    </row>
    <row r="126" spans="1:95" ht="12.75">
      <c r="A126" s="3"/>
      <c r="B126" s="593"/>
      <c r="C126" s="24"/>
      <c r="D126" s="217"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8">
        <v>0.0394</v>
      </c>
      <c r="R126" s="198">
        <v>0.62</v>
      </c>
      <c r="S126" s="187">
        <v>0.81</v>
      </c>
      <c r="T126" s="187">
        <v>0.54</v>
      </c>
      <c r="U126" s="187">
        <v>0.56</v>
      </c>
      <c r="V126" s="187">
        <v>0.98</v>
      </c>
      <c r="W126" s="187">
        <v>0.0173</v>
      </c>
      <c r="X126" s="187">
        <v>2.26</v>
      </c>
      <c r="Y126" s="187">
        <v>2.62</v>
      </c>
      <c r="Z126" s="187">
        <v>0.026000000000000002</v>
      </c>
      <c r="AA126" s="187">
        <v>3.43</v>
      </c>
      <c r="AB126" s="187">
        <v>4</v>
      </c>
      <c r="AC126" s="187">
        <v>0.0462</v>
      </c>
      <c r="AD126" s="187">
        <v>1.37</v>
      </c>
      <c r="AE126" s="187">
        <v>1.42</v>
      </c>
      <c r="AF126" s="187">
        <v>0.0158</v>
      </c>
      <c r="AG126" s="187">
        <v>1.2</v>
      </c>
      <c r="AH126" s="187">
        <v>1.89</v>
      </c>
      <c r="AI126" s="187">
        <v>0.0345</v>
      </c>
      <c r="AJ126" s="187">
        <v>0.0297</v>
      </c>
      <c r="AK126" s="187">
        <v>0.0333</v>
      </c>
      <c r="AL126" s="187">
        <v>0.03489025093649809</v>
      </c>
      <c r="AM126" s="187">
        <v>0.0387</v>
      </c>
      <c r="AN126" s="186">
        <v>0.0433</v>
      </c>
      <c r="AO126" s="187">
        <v>0.004</v>
      </c>
      <c r="AP126" s="187">
        <v>0.0072</v>
      </c>
      <c r="AQ126" s="187">
        <v>0.0044</v>
      </c>
      <c r="AR126" s="187">
        <v>0.0058</v>
      </c>
      <c r="AS126" s="187">
        <v>0.0142</v>
      </c>
      <c r="AT126" s="188">
        <v>0.0205</v>
      </c>
      <c r="AU126" s="187">
        <v>0.0263</v>
      </c>
      <c r="AV126" s="188">
        <v>0.0282</v>
      </c>
      <c r="AW126" s="187">
        <v>0.029020609401042598</v>
      </c>
      <c r="AX126" s="187">
        <v>0.0338302924078999</v>
      </c>
      <c r="AY126" s="188">
        <v>0.0416</v>
      </c>
      <c r="AZ126" s="381">
        <v>0.0495</v>
      </c>
      <c r="BA126" s="381">
        <v>0.0143</v>
      </c>
      <c r="BB126" s="381">
        <v>0.0228</v>
      </c>
      <c r="BC126" s="381">
        <v>0.0258</v>
      </c>
      <c r="BD126" s="381">
        <v>0.0232</v>
      </c>
      <c r="BE126" s="383">
        <v>0.0279</v>
      </c>
      <c r="BF126" s="383">
        <v>0.036550622647157915</v>
      </c>
      <c r="BG126" s="383">
        <v>0.06429449246702124</v>
      </c>
      <c r="BH126" s="383">
        <v>0.0812</v>
      </c>
      <c r="BI126" s="381">
        <v>0.0833</v>
      </c>
      <c r="BJ126" s="383">
        <v>0.096780854069763</v>
      </c>
      <c r="BK126" s="383">
        <v>0.1102</v>
      </c>
      <c r="BL126" s="381">
        <v>0.1173</v>
      </c>
      <c r="BM126" s="381">
        <v>0.0109</v>
      </c>
      <c r="BN126" s="381">
        <v>0.0374</v>
      </c>
      <c r="BO126" s="381">
        <v>0.0475</v>
      </c>
      <c r="BP126" s="381">
        <v>0.0552</v>
      </c>
      <c r="BQ126" s="381">
        <v>0.0749</v>
      </c>
      <c r="BR126" s="383">
        <v>0.0884</v>
      </c>
      <c r="BS126" s="381">
        <v>0.0935</v>
      </c>
      <c r="BT126" s="381">
        <v>0.1006</v>
      </c>
      <c r="BU126" s="381">
        <v>0.1103</v>
      </c>
      <c r="BV126" s="381">
        <v>0.1123</v>
      </c>
      <c r="BW126" s="421">
        <v>0.1137</v>
      </c>
      <c r="BX126" s="421">
        <v>0.118488196912535</v>
      </c>
      <c r="BY126" s="421">
        <v>0.00359788544875239</v>
      </c>
      <c r="BZ126" s="421">
        <v>0.00288003594812358</v>
      </c>
      <c r="CA126" s="421">
        <v>-0.00203254149280852</v>
      </c>
      <c r="CB126" s="421">
        <v>-0.00635984713285298</v>
      </c>
      <c r="CC126" s="421">
        <v>-0.00819264567271649</v>
      </c>
      <c r="CD126" s="421">
        <v>-0.006233894358520953</v>
      </c>
      <c r="CE126" s="421">
        <v>-0.00823515303805977</v>
      </c>
      <c r="CF126" s="383">
        <v>-0.0020465952090245</v>
      </c>
      <c r="CG126" s="383">
        <v>-0.000934559027451098</v>
      </c>
      <c r="CH126" s="421">
        <v>0.00224077275349899</v>
      </c>
      <c r="CI126" s="421">
        <v>0.000300889494583512</v>
      </c>
      <c r="CJ126" s="451"/>
      <c r="CK126" s="561"/>
      <c r="CL126" s="454"/>
      <c r="CM126" s="454"/>
      <c r="CN126" s="454"/>
      <c r="CO126" s="454"/>
      <c r="CP126" s="419"/>
      <c r="CQ126" s="420"/>
    </row>
    <row r="127" spans="1:95" ht="12.75">
      <c r="A127" s="3"/>
      <c r="B127" s="593"/>
      <c r="C127" s="24"/>
      <c r="D127" s="217"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8">
        <v>0.0394</v>
      </c>
      <c r="R127" s="198">
        <v>4.17</v>
      </c>
      <c r="S127" s="187">
        <v>4.59</v>
      </c>
      <c r="T127" s="187">
        <v>4.25</v>
      </c>
      <c r="U127" s="187">
        <v>3.94</v>
      </c>
      <c r="V127" s="187">
        <v>4.35</v>
      </c>
      <c r="W127" s="187">
        <v>0.0492</v>
      </c>
      <c r="X127" s="187">
        <v>4.84</v>
      </c>
      <c r="Y127" s="187">
        <v>4.54</v>
      </c>
      <c r="Z127" s="187">
        <v>0.042699999999999995</v>
      </c>
      <c r="AA127" s="187">
        <v>3.82</v>
      </c>
      <c r="AB127" s="187">
        <v>4.93</v>
      </c>
      <c r="AC127" s="187">
        <v>0.0462</v>
      </c>
      <c r="AD127" s="187">
        <v>5.41</v>
      </c>
      <c r="AE127" s="187">
        <v>5.26</v>
      </c>
      <c r="AF127" s="187">
        <v>0.0571</v>
      </c>
      <c r="AG127" s="187">
        <v>5.29</v>
      </c>
      <c r="AH127" s="187">
        <v>5.57</v>
      </c>
      <c r="AI127" s="187">
        <v>0.064</v>
      </c>
      <c r="AJ127" s="187">
        <v>0.0535</v>
      </c>
      <c r="AK127" s="187">
        <v>0.0535</v>
      </c>
      <c r="AL127" s="187">
        <v>0.0553375468741606</v>
      </c>
      <c r="AM127" s="187">
        <v>0.0507</v>
      </c>
      <c r="AN127" s="186">
        <v>0.0496</v>
      </c>
      <c r="AO127" s="187">
        <v>0.0391</v>
      </c>
      <c r="AP127" s="187">
        <v>0.0418</v>
      </c>
      <c r="AQ127" s="187">
        <v>0.0372</v>
      </c>
      <c r="AR127" s="187">
        <v>0.0426</v>
      </c>
      <c r="AS127" s="187">
        <v>0.0443</v>
      </c>
      <c r="AT127" s="188">
        <v>0.0349</v>
      </c>
      <c r="AU127" s="187">
        <v>0.0455</v>
      </c>
      <c r="AV127" s="188">
        <v>0.0439</v>
      </c>
      <c r="AW127" s="187">
        <v>0.0431350305604086</v>
      </c>
      <c r="AX127" s="187">
        <v>0.0441209145977615</v>
      </c>
      <c r="AY127" s="188">
        <v>0.0474</v>
      </c>
      <c r="AZ127" s="381">
        <v>0.0495</v>
      </c>
      <c r="BA127" s="381">
        <v>0.0602</v>
      </c>
      <c r="BB127" s="381">
        <v>0.0657</v>
      </c>
      <c r="BC127" s="381">
        <v>0.0719</v>
      </c>
      <c r="BD127" s="381">
        <v>0.0676</v>
      </c>
      <c r="BE127" s="383">
        <v>0.0636</v>
      </c>
      <c r="BF127" s="383">
        <v>0.06594602693570972</v>
      </c>
      <c r="BG127" s="383">
        <v>0.08835309763764387</v>
      </c>
      <c r="BH127" s="383">
        <v>0.1036</v>
      </c>
      <c r="BI127" s="381">
        <v>0.1048</v>
      </c>
      <c r="BJ127" s="383">
        <v>0.11335345121994744</v>
      </c>
      <c r="BK127" s="383">
        <v>0.1186</v>
      </c>
      <c r="BL127" s="381">
        <v>0.1173</v>
      </c>
      <c r="BM127" s="381">
        <v>0.1135</v>
      </c>
      <c r="BN127" s="381">
        <v>0.1332</v>
      </c>
      <c r="BO127" s="381">
        <v>0.1408</v>
      </c>
      <c r="BP127" s="381">
        <v>0.1522</v>
      </c>
      <c r="BQ127" s="381">
        <v>0.1685</v>
      </c>
      <c r="BR127" s="383">
        <v>0.1732</v>
      </c>
      <c r="BS127" s="381">
        <v>0.1479</v>
      </c>
      <c r="BT127" s="381">
        <v>0.1373</v>
      </c>
      <c r="BU127" s="381">
        <v>0.1451</v>
      </c>
      <c r="BV127" s="381">
        <v>0.133</v>
      </c>
      <c r="BW127" s="421">
        <v>0.1208</v>
      </c>
      <c r="BX127" s="421">
        <v>0.118488196912535</v>
      </c>
      <c r="BY127" s="421">
        <v>0.110404816240875</v>
      </c>
      <c r="BZ127" s="421">
        <v>0.0812878282457139</v>
      </c>
      <c r="CA127" s="421">
        <v>0.0656365897995872</v>
      </c>
      <c r="CB127" s="421">
        <v>0.0532392456440061</v>
      </c>
      <c r="CC127" s="421">
        <v>0.0320012763816482</v>
      </c>
      <c r="CD127" s="421">
        <v>0.021176420111542527</v>
      </c>
      <c r="CE127" s="421">
        <v>0.0144534762055109</v>
      </c>
      <c r="CF127" s="383">
        <v>0.014170571538755</v>
      </c>
      <c r="CG127" s="383">
        <v>0.00643999442093413</v>
      </c>
      <c r="CH127" s="421">
        <v>0.00785001255356343</v>
      </c>
      <c r="CI127" s="421">
        <v>0.00457616564174068</v>
      </c>
      <c r="CJ127" s="451"/>
      <c r="CK127" s="561"/>
      <c r="CL127" s="454"/>
      <c r="CM127" s="454"/>
      <c r="CN127" s="454"/>
      <c r="CO127" s="454"/>
      <c r="CP127" s="419"/>
      <c r="CQ127" s="420"/>
    </row>
    <row r="128" spans="1:95" ht="12.75">
      <c r="A128" s="3"/>
      <c r="B128" s="593"/>
      <c r="C128" s="24" t="s">
        <v>3</v>
      </c>
      <c r="D128" s="217" t="s">
        <v>254</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0">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6">
        <v>185.56</v>
      </c>
      <c r="BA128" s="406">
        <v>187.23</v>
      </c>
      <c r="BB128" s="406">
        <v>188.95</v>
      </c>
      <c r="BC128" s="406">
        <v>189.66</v>
      </c>
      <c r="BD128" s="406">
        <v>189.52</v>
      </c>
      <c r="BE128" s="407">
        <v>190.32</v>
      </c>
      <c r="BF128" s="407">
        <v>191.61453691001145</v>
      </c>
      <c r="BG128" s="407">
        <v>195.01173137419124</v>
      </c>
      <c r="BH128" s="407">
        <v>198.482224241453</v>
      </c>
      <c r="BI128" s="406">
        <v>199.49893025057804</v>
      </c>
      <c r="BJ128" s="407">
        <v>202.0745810859611</v>
      </c>
      <c r="BK128" s="407">
        <v>204.5</v>
      </c>
      <c r="BL128" s="406">
        <v>205.68</v>
      </c>
      <c r="BM128" s="406">
        <v>207.27</v>
      </c>
      <c r="BN128" s="406">
        <v>211.79</v>
      </c>
      <c r="BO128" s="406">
        <v>213.94</v>
      </c>
      <c r="BP128" s="406">
        <v>215.41</v>
      </c>
      <c r="BQ128" s="406">
        <v>217.48</v>
      </c>
      <c r="BR128" s="407">
        <v>219.46</v>
      </c>
      <c r="BS128" s="406">
        <v>220.58</v>
      </c>
      <c r="BT128" s="406">
        <v>221.85974556600894</v>
      </c>
      <c r="BU128" s="406">
        <v>223.40273994306935</v>
      </c>
      <c r="BV128" s="406">
        <v>223.76</v>
      </c>
      <c r="BW128" s="463">
        <v>224.07260391748383</v>
      </c>
      <c r="BX128" s="463">
        <v>224.75109687817815</v>
      </c>
      <c r="BY128" s="463">
        <v>225.3264274081917</v>
      </c>
      <c r="BZ128" s="463">
        <v>225.1180668316443</v>
      </c>
      <c r="CA128" s="463">
        <v>224.12360575551207</v>
      </c>
      <c r="CB128" s="463">
        <v>223.55565299632758</v>
      </c>
      <c r="CC128" s="463">
        <v>223.00254797167284</v>
      </c>
      <c r="CD128" s="463">
        <v>223.0944487730566</v>
      </c>
      <c r="CE128" s="463">
        <v>222.965728450116</v>
      </c>
      <c r="CF128" s="407">
        <v>223.51154330481626</v>
      </c>
      <c r="CG128" s="407">
        <v>223.7615439666235</v>
      </c>
      <c r="CH128" s="463">
        <v>224.22095500017366</v>
      </c>
      <c r="CI128" s="463">
        <v>223.91991524768434</v>
      </c>
      <c r="CJ128" s="451"/>
      <c r="CK128" s="561"/>
      <c r="CL128" s="454"/>
      <c r="CM128" s="454"/>
      <c r="CN128" s="454"/>
      <c r="CO128" s="454"/>
      <c r="CP128" s="419"/>
      <c r="CQ128" s="420"/>
    </row>
    <row r="129" spans="1:95" ht="12.75">
      <c r="A129" s="3"/>
      <c r="B129" s="593"/>
      <c r="C129" s="24"/>
      <c r="D129" s="217" t="s">
        <v>167</v>
      </c>
      <c r="E129" s="101">
        <v>0.17</v>
      </c>
      <c r="F129" s="101">
        <v>0.28</v>
      </c>
      <c r="G129" s="101">
        <v>-0.12</v>
      </c>
      <c r="H129" s="101">
        <v>0.05</v>
      </c>
      <c r="I129" s="101">
        <v>0.04</v>
      </c>
      <c r="J129" s="127">
        <v>0.03</v>
      </c>
      <c r="K129" s="127">
        <v>0.21</v>
      </c>
      <c r="L129" s="127">
        <v>0.28</v>
      </c>
      <c r="M129" s="127">
        <v>0.23</v>
      </c>
      <c r="N129" s="127">
        <v>0.34</v>
      </c>
      <c r="O129" s="127">
        <v>1.17</v>
      </c>
      <c r="P129" s="127">
        <v>-0.44</v>
      </c>
      <c r="Q129" s="205">
        <v>0.0049</v>
      </c>
      <c r="R129" s="205">
        <v>0.23</v>
      </c>
      <c r="S129" s="187">
        <v>0.27</v>
      </c>
      <c r="T129" s="187">
        <v>-0.12</v>
      </c>
      <c r="U129" s="187">
        <v>0.16</v>
      </c>
      <c r="V129" s="187">
        <v>0.2</v>
      </c>
      <c r="W129" s="187">
        <v>0.0055000000000000005</v>
      </c>
      <c r="X129" s="187">
        <v>0.14</v>
      </c>
      <c r="Y129" s="187">
        <v>0.1704</v>
      </c>
      <c r="Z129" s="187">
        <v>0.001374</v>
      </c>
      <c r="AA129" s="187">
        <v>0.66</v>
      </c>
      <c r="AB129" s="187">
        <v>0.54</v>
      </c>
      <c r="AC129" s="187">
        <v>0.0021</v>
      </c>
      <c r="AD129" s="187">
        <v>0.98</v>
      </c>
      <c r="AE129" s="187">
        <v>0.26</v>
      </c>
      <c r="AF129" s="187">
        <v>0.0028000000000000004</v>
      </c>
      <c r="AG129" s="187">
        <v>-0.12</v>
      </c>
      <c r="AH129" s="187">
        <v>0.43</v>
      </c>
      <c r="AI129" s="187">
        <v>0.0143</v>
      </c>
      <c r="AJ129" s="187">
        <v>-0.0053</v>
      </c>
      <c r="AK129" s="187">
        <v>0.0021</v>
      </c>
      <c r="AL129" s="187">
        <v>0.0025</v>
      </c>
      <c r="AM129" s="187">
        <v>0.0033</v>
      </c>
      <c r="AN129" s="186">
        <v>0.004559</v>
      </c>
      <c r="AO129" s="187">
        <v>0.0036</v>
      </c>
      <c r="AP129" s="187">
        <v>0.0033</v>
      </c>
      <c r="AQ129" s="187">
        <v>-0.0022</v>
      </c>
      <c r="AR129" s="187">
        <v>0.0004</v>
      </c>
      <c r="AS129" s="187">
        <v>0.0056</v>
      </c>
      <c r="AT129" s="188">
        <v>0.0056</v>
      </c>
      <c r="AU129" s="187">
        <v>0.0027</v>
      </c>
      <c r="AV129" s="188">
        <v>0.0009</v>
      </c>
      <c r="AW129" s="187">
        <v>0.001620730625486799</v>
      </c>
      <c r="AX129" s="187">
        <v>0.0017360000000000001</v>
      </c>
      <c r="AY129" s="188">
        <v>0.0046</v>
      </c>
      <c r="AZ129" s="381">
        <v>0.0039</v>
      </c>
      <c r="BA129" s="381">
        <v>0.009</v>
      </c>
      <c r="BB129" s="381">
        <v>0.0092</v>
      </c>
      <c r="BC129" s="381">
        <v>0.0038</v>
      </c>
      <c r="BD129" s="381">
        <v>-0.0007</v>
      </c>
      <c r="BE129" s="383">
        <v>0.0042</v>
      </c>
      <c r="BF129" s="383">
        <v>0.00681187</v>
      </c>
      <c r="BG129" s="383">
        <v>0.0177293148993973</v>
      </c>
      <c r="BH129" s="383">
        <v>0.01779632867625995</v>
      </c>
      <c r="BI129" s="381">
        <v>0.005122403343728923</v>
      </c>
      <c r="BJ129" s="383">
        <v>0.012910599731777836</v>
      </c>
      <c r="BK129" s="383">
        <v>0.012</v>
      </c>
      <c r="BL129" s="381">
        <v>0.0057</v>
      </c>
      <c r="BM129" s="381">
        <v>0.0077</v>
      </c>
      <c r="BN129" s="381">
        <v>0.0218</v>
      </c>
      <c r="BO129" s="381">
        <v>0.0102</v>
      </c>
      <c r="BP129" s="381">
        <v>0.0069</v>
      </c>
      <c r="BQ129" s="381">
        <v>0.0096</v>
      </c>
      <c r="BR129" s="381">
        <v>0.0091</v>
      </c>
      <c r="BS129" s="381">
        <v>0.0051</v>
      </c>
      <c r="BT129" s="381">
        <v>0.0058091965792987895</v>
      </c>
      <c r="BU129" s="381">
        <v>0.006954819014706404</v>
      </c>
      <c r="BV129" s="381">
        <v>0.0016</v>
      </c>
      <c r="BW129" s="421">
        <v>0.0014</v>
      </c>
      <c r="BX129" s="421">
        <v>0.00304770182390635</v>
      </c>
      <c r="BY129" s="421">
        <v>0.00255985638337242</v>
      </c>
      <c r="BZ129" s="421">
        <v>-0.000924705454855192</v>
      </c>
      <c r="CA129" s="421">
        <v>-0.0044175089548719</v>
      </c>
      <c r="CB129" s="421">
        <v>-0.00253410504114438</v>
      </c>
      <c r="CC129" s="421">
        <v>-0.0024741267654898</v>
      </c>
      <c r="CD129" s="421">
        <v>0.00041210650828719475</v>
      </c>
      <c r="CE129" s="421">
        <v>-0.000576976808022512</v>
      </c>
      <c r="CF129" s="383">
        <v>0.00244797646030348</v>
      </c>
      <c r="CG129" s="383">
        <v>0.00111851342490293</v>
      </c>
      <c r="CH129" s="421">
        <v>0.00205312774217666</v>
      </c>
      <c r="CI129" s="421">
        <v>-0.00134260311436589</v>
      </c>
      <c r="CJ129" s="451"/>
      <c r="CK129" s="561"/>
      <c r="CL129" s="454"/>
      <c r="CM129" s="454"/>
      <c r="CN129" s="454"/>
      <c r="CO129" s="454"/>
      <c r="CP129" s="419"/>
      <c r="CQ129" s="420"/>
    </row>
    <row r="130" spans="1:95" ht="12.75">
      <c r="A130" s="3"/>
      <c r="B130" s="593"/>
      <c r="C130" s="24"/>
      <c r="D130" s="217" t="s">
        <v>170</v>
      </c>
      <c r="E130" s="101">
        <v>1.93</v>
      </c>
      <c r="F130" s="101">
        <v>0.28</v>
      </c>
      <c r="G130" s="101">
        <v>0.16</v>
      </c>
      <c r="H130" s="101">
        <v>0.21</v>
      </c>
      <c r="I130" s="101">
        <v>0.25</v>
      </c>
      <c r="J130" s="127">
        <v>0.29</v>
      </c>
      <c r="K130" s="127">
        <v>0.5</v>
      </c>
      <c r="L130" s="127">
        <v>0.78</v>
      </c>
      <c r="M130" s="127">
        <v>1.02</v>
      </c>
      <c r="N130" s="127">
        <v>1.36</v>
      </c>
      <c r="O130" s="127">
        <v>2.54</v>
      </c>
      <c r="P130" s="127">
        <v>2.09</v>
      </c>
      <c r="Q130" s="205">
        <v>0.0259</v>
      </c>
      <c r="R130" s="205">
        <v>0.23</v>
      </c>
      <c r="S130" s="187">
        <v>0.51</v>
      </c>
      <c r="T130" s="187">
        <v>0.39</v>
      </c>
      <c r="U130" s="187">
        <v>0.55</v>
      </c>
      <c r="V130" s="187">
        <v>0.75</v>
      </c>
      <c r="W130" s="187">
        <v>0.0131</v>
      </c>
      <c r="X130" s="187">
        <v>1.46</v>
      </c>
      <c r="Y130" s="187">
        <v>1.6278978781479436</v>
      </c>
      <c r="Z130" s="187">
        <v>0.01767535</v>
      </c>
      <c r="AA130" s="187">
        <v>2.43</v>
      </c>
      <c r="AB130" s="187">
        <v>2.99</v>
      </c>
      <c r="AC130" s="187">
        <v>0.0321</v>
      </c>
      <c r="AD130" s="187">
        <v>0.98</v>
      </c>
      <c r="AE130" s="187">
        <v>1.24</v>
      </c>
      <c r="AF130" s="187">
        <v>0.0151</v>
      </c>
      <c r="AG130" s="187">
        <v>1.39</v>
      </c>
      <c r="AH130" s="187">
        <v>1.82</v>
      </c>
      <c r="AI130" s="187">
        <v>0.032799999999999996</v>
      </c>
      <c r="AJ130" s="187">
        <v>0.0274</v>
      </c>
      <c r="AK130" s="187">
        <v>0.029500000000000002</v>
      </c>
      <c r="AL130" s="187">
        <v>0.0321</v>
      </c>
      <c r="AM130" s="187">
        <v>0.0355</v>
      </c>
      <c r="AN130" s="186">
        <v>0.040221137166406296</v>
      </c>
      <c r="AO130" s="187">
        <v>0.0036</v>
      </c>
      <c r="AP130" s="187">
        <v>0.007</v>
      </c>
      <c r="AQ130" s="187">
        <v>0.0047</v>
      </c>
      <c r="AR130" s="187">
        <v>0.0052</v>
      </c>
      <c r="AS130" s="187">
        <v>0.0107</v>
      </c>
      <c r="AT130" s="188">
        <v>0.0164</v>
      </c>
      <c r="AU130" s="187">
        <v>0.0192</v>
      </c>
      <c r="AV130" s="188">
        <v>0.02</v>
      </c>
      <c r="AW130" s="187">
        <v>0.021681919603597777</v>
      </c>
      <c r="AX130" s="187">
        <v>0.023456</v>
      </c>
      <c r="AY130" s="188">
        <v>0.0282</v>
      </c>
      <c r="AZ130" s="381">
        <v>0.0322</v>
      </c>
      <c r="BA130" s="381">
        <v>0.009</v>
      </c>
      <c r="BB130" s="381">
        <v>0.0183</v>
      </c>
      <c r="BC130" s="381">
        <v>0.0221</v>
      </c>
      <c r="BD130" s="381">
        <v>0.0213</v>
      </c>
      <c r="BE130" s="383">
        <v>0.0256</v>
      </c>
      <c r="BF130" s="383">
        <v>0.032620628278421604</v>
      </c>
      <c r="BG130" s="383">
        <v>0.05092828456878329</v>
      </c>
      <c r="BH130" s="383">
        <v>0.06963094973614736</v>
      </c>
      <c r="BI130" s="381">
        <v>0.07511003088963175</v>
      </c>
      <c r="BJ130" s="383">
        <v>0.08899034616606705</v>
      </c>
      <c r="BK130" s="383">
        <v>0.1021</v>
      </c>
      <c r="BL130" s="381">
        <v>0.1084</v>
      </c>
      <c r="BM130" s="381">
        <v>0.0077</v>
      </c>
      <c r="BN130" s="381">
        <v>0.0297</v>
      </c>
      <c r="BO130" s="381">
        <v>0.0402</v>
      </c>
      <c r="BP130" s="381">
        <v>0.0473</v>
      </c>
      <c r="BQ130" s="381">
        <v>0.0574</v>
      </c>
      <c r="BR130" s="381">
        <v>0.067</v>
      </c>
      <c r="BS130" s="381">
        <v>0.07245516982161782</v>
      </c>
      <c r="BT130" s="381">
        <v>0.07868527272559689</v>
      </c>
      <c r="BU130" s="381">
        <v>0.08618733357123265</v>
      </c>
      <c r="BV130" s="381">
        <v>0.0879</v>
      </c>
      <c r="BW130" s="421">
        <v>0.0894</v>
      </c>
      <c r="BX130" s="421">
        <v>0.0927430643757041</v>
      </c>
      <c r="BY130" s="421">
        <v>0.00255985638337242</v>
      </c>
      <c r="BZ130" s="421">
        <v>0.00163278381535581</v>
      </c>
      <c r="CA130" s="421">
        <v>-0.00279193797664179</v>
      </c>
      <c r="CB130" s="421">
        <v>-0.00531896795368492</v>
      </c>
      <c r="CC130" s="421">
        <v>-0.00777993491819562</v>
      </c>
      <c r="CD130" s="421">
        <v>-0.007371034571722279</v>
      </c>
      <c r="CE130" s="421">
        <v>-0.00794375846374573</v>
      </c>
      <c r="CF130" s="383">
        <v>-0.00551522813716798</v>
      </c>
      <c r="CG130" s="383">
        <v>-0.00440288356897778</v>
      </c>
      <c r="CH130" s="421">
        <v>-0.00235879550920204</v>
      </c>
      <c r="CI130" s="421">
        <v>-0.00369823169737116</v>
      </c>
      <c r="CJ130" s="451"/>
      <c r="CK130" s="561"/>
      <c r="CL130" s="454"/>
      <c r="CM130" s="454"/>
      <c r="CN130" s="454"/>
      <c r="CO130" s="454"/>
      <c r="CP130" s="419"/>
      <c r="CQ130" s="420"/>
    </row>
    <row r="131" spans="1:95" ht="12.75">
      <c r="A131" s="3"/>
      <c r="B131" s="593"/>
      <c r="C131" s="24"/>
      <c r="D131" s="217" t="s">
        <v>169</v>
      </c>
      <c r="E131" s="101">
        <v>1.93</v>
      </c>
      <c r="F131" s="101">
        <v>2.18</v>
      </c>
      <c r="G131" s="101">
        <v>1.83</v>
      </c>
      <c r="H131" s="101">
        <v>1.94</v>
      </c>
      <c r="I131" s="101">
        <v>1.89</v>
      </c>
      <c r="J131" s="127">
        <v>1.89</v>
      </c>
      <c r="K131" s="127">
        <v>2.03</v>
      </c>
      <c r="L131" s="127">
        <v>2.04</v>
      </c>
      <c r="M131" s="127">
        <v>2.05</v>
      </c>
      <c r="N131" s="127">
        <v>2.06</v>
      </c>
      <c r="O131" s="127">
        <v>2.99</v>
      </c>
      <c r="P131" s="127">
        <v>2.26</v>
      </c>
      <c r="Q131" s="205">
        <v>0.0259</v>
      </c>
      <c r="R131" s="205">
        <v>2.54</v>
      </c>
      <c r="S131" s="187">
        <v>2.94</v>
      </c>
      <c r="T131" s="187">
        <v>2.77</v>
      </c>
      <c r="U131" s="187">
        <v>2.89</v>
      </c>
      <c r="V131" s="187">
        <v>3.06</v>
      </c>
      <c r="W131" s="187">
        <v>0.0342</v>
      </c>
      <c r="X131" s="187">
        <v>3.27</v>
      </c>
      <c r="Y131" s="187">
        <v>3.210715873353154</v>
      </c>
      <c r="Z131" s="187">
        <v>0.030032434</v>
      </c>
      <c r="AA131" s="187">
        <v>2.48</v>
      </c>
      <c r="AB131" s="187">
        <v>3.49</v>
      </c>
      <c r="AC131" s="187">
        <v>0.0321</v>
      </c>
      <c r="AD131" s="187">
        <v>3.97</v>
      </c>
      <c r="AE131" s="187">
        <v>3.96</v>
      </c>
      <c r="AF131" s="187">
        <v>0.0436</v>
      </c>
      <c r="AG131" s="187">
        <v>4.07</v>
      </c>
      <c r="AH131" s="187">
        <v>4.31</v>
      </c>
      <c r="AI131" s="187">
        <v>0.052199999999999996</v>
      </c>
      <c r="AJ131" s="187">
        <v>0.0451</v>
      </c>
      <c r="AK131" s="187">
        <v>0.0455</v>
      </c>
      <c r="AL131" s="187">
        <v>0.0467</v>
      </c>
      <c r="AM131" s="187">
        <v>0.0433</v>
      </c>
      <c r="AN131" s="186">
        <v>0.042452411505628396</v>
      </c>
      <c r="AO131" s="187">
        <v>0.0361</v>
      </c>
      <c r="AP131" s="187">
        <v>0.0368</v>
      </c>
      <c r="AQ131" s="187">
        <v>0.0317</v>
      </c>
      <c r="AR131" s="187">
        <v>0.0334</v>
      </c>
      <c r="AS131" s="187">
        <v>0.0347</v>
      </c>
      <c r="AT131" s="188">
        <v>0.0258</v>
      </c>
      <c r="AU131" s="187">
        <v>0.034</v>
      </c>
      <c r="AV131" s="188">
        <v>0.0328</v>
      </c>
      <c r="AW131" s="187">
        <v>0.03185615969739697</v>
      </c>
      <c r="AX131" s="187">
        <v>0.030244999999999998</v>
      </c>
      <c r="AY131" s="188">
        <v>0.0303</v>
      </c>
      <c r="AZ131" s="381">
        <v>0.0322</v>
      </c>
      <c r="BA131" s="381">
        <v>0.0377</v>
      </c>
      <c r="BB131" s="381">
        <v>0.0438</v>
      </c>
      <c r="BC131" s="381">
        <v>0.05</v>
      </c>
      <c r="BD131" s="381">
        <v>0.0488</v>
      </c>
      <c r="BE131" s="383">
        <v>0.0474</v>
      </c>
      <c r="BF131" s="383">
        <v>0.048618625864769616</v>
      </c>
      <c r="BG131" s="383">
        <v>0.06433808697974519</v>
      </c>
      <c r="BH131" s="383">
        <v>0.08235587939646316</v>
      </c>
      <c r="BI131" s="381">
        <v>0.08613980273034327</v>
      </c>
      <c r="BJ131" s="383">
        <v>0.09825589267616297</v>
      </c>
      <c r="BK131" s="383">
        <v>0.1064</v>
      </c>
      <c r="BL131" s="381">
        <v>0.1084</v>
      </c>
      <c r="BM131" s="381">
        <v>0.107</v>
      </c>
      <c r="BN131" s="381">
        <v>0.1209</v>
      </c>
      <c r="BO131" s="381">
        <v>0.128</v>
      </c>
      <c r="BP131" s="381">
        <v>0.1366</v>
      </c>
      <c r="BQ131" s="381">
        <v>0.1427</v>
      </c>
      <c r="BR131" s="381">
        <v>0.1453</v>
      </c>
      <c r="BS131" s="381">
        <v>0.13110304155945607</v>
      </c>
      <c r="BT131" s="381">
        <v>0.11778143566205411</v>
      </c>
      <c r="BU131" s="381">
        <v>0.11981923743885359</v>
      </c>
      <c r="BV131" s="381">
        <v>0.1073</v>
      </c>
      <c r="BW131" s="421">
        <v>0.0954</v>
      </c>
      <c r="BX131" s="421">
        <v>0.0927430643757041</v>
      </c>
      <c r="BY131" s="421">
        <v>0.0871404228449169</v>
      </c>
      <c r="BZ131" s="421">
        <v>0.0629384126749537</v>
      </c>
      <c r="CA131" s="421">
        <v>0.0476039225730631</v>
      </c>
      <c r="CB131" s="421">
        <v>0.0378018640813758</v>
      </c>
      <c r="CC131" s="421">
        <v>0.0253990079151654</v>
      </c>
      <c r="CD131" s="421">
        <v>0.016564942831704732</v>
      </c>
      <c r="CE131" s="421">
        <v>0.0108232100645129</v>
      </c>
      <c r="CF131" s="383">
        <v>0.00744523408062725</v>
      </c>
      <c r="CG131" s="383">
        <v>0.00160608604731327</v>
      </c>
      <c r="CH131" s="421">
        <v>0.00205996950107368</v>
      </c>
      <c r="CI131" s="421">
        <v>-0.000661800980954141</v>
      </c>
      <c r="CJ131" s="451"/>
      <c r="CK131" s="561"/>
      <c r="CL131" s="458"/>
      <c r="CM131" s="454"/>
      <c r="CN131" s="454"/>
      <c r="CO131" s="454"/>
      <c r="CP131" s="419"/>
      <c r="CQ131" s="420"/>
    </row>
    <row r="132" spans="1:95" ht="12.75">
      <c r="A132" s="3"/>
      <c r="B132" s="63"/>
      <c r="C132" s="24"/>
      <c r="D132" s="224" t="s">
        <v>171</v>
      </c>
      <c r="E132" s="101"/>
      <c r="F132" s="101"/>
      <c r="G132" s="101"/>
      <c r="H132" s="101"/>
      <c r="I132" s="101"/>
      <c r="J132" s="127"/>
      <c r="K132" s="127"/>
      <c r="L132" s="127"/>
      <c r="M132" s="127"/>
      <c r="N132" s="127"/>
      <c r="O132" s="127"/>
      <c r="P132" s="127"/>
      <c r="Q132" s="205">
        <v>0.013381</v>
      </c>
      <c r="R132" s="205"/>
      <c r="S132" s="187"/>
      <c r="T132" s="187"/>
      <c r="U132" s="187"/>
      <c r="V132" s="187"/>
      <c r="W132" s="187">
        <v>0.011316</v>
      </c>
      <c r="X132" s="156"/>
      <c r="Y132" s="156"/>
      <c r="Z132" s="187">
        <v>0.02215</v>
      </c>
      <c r="AA132" s="187"/>
      <c r="AB132" s="187"/>
      <c r="AC132" s="187">
        <v>0.016559</v>
      </c>
      <c r="AD132" s="187"/>
      <c r="AE132" s="187"/>
      <c r="AF132" s="187">
        <v>0.01637</v>
      </c>
      <c r="AG132" s="187"/>
      <c r="AH132" s="187"/>
      <c r="AI132" s="187">
        <v>0.015643</v>
      </c>
      <c r="AJ132" s="187">
        <v>0.015639</v>
      </c>
      <c r="AK132" s="187">
        <v>0.016562</v>
      </c>
      <c r="AL132" s="187">
        <v>0.01534</v>
      </c>
      <c r="AM132" s="187">
        <v>0.01612</v>
      </c>
      <c r="AN132" s="186">
        <v>0.021129</v>
      </c>
      <c r="AO132" s="187">
        <v>0.021119</v>
      </c>
      <c r="AP132" s="187">
        <v>0.022494</v>
      </c>
      <c r="AQ132" s="187">
        <v>0.022551</v>
      </c>
      <c r="AR132" s="187">
        <v>0.019345</v>
      </c>
      <c r="AS132" s="187">
        <v>0.024777</v>
      </c>
      <c r="AT132" s="188">
        <v>0.019104</v>
      </c>
      <c r="AU132" s="187">
        <v>0.024462</v>
      </c>
      <c r="AV132" s="188">
        <v>0.033486</v>
      </c>
      <c r="AW132" s="187">
        <v>0.027559</v>
      </c>
      <c r="AX132" s="187">
        <v>0.025918</v>
      </c>
      <c r="AY132" s="188">
        <v>0.024595</v>
      </c>
      <c r="AZ132" s="381">
        <v>0.026357</v>
      </c>
      <c r="BA132" s="381">
        <v>0.02755</v>
      </c>
      <c r="BB132" s="381">
        <v>0.024048</v>
      </c>
      <c r="BC132" s="381">
        <v>0.024248</v>
      </c>
      <c r="BD132" s="381">
        <v>0.023685</v>
      </c>
      <c r="BE132" s="383">
        <v>0.0238</v>
      </c>
      <c r="BF132" s="383">
        <v>0.0213</v>
      </c>
      <c r="BG132" s="383">
        <v>0.0241</v>
      </c>
      <c r="BH132" s="383">
        <v>0.0238</v>
      </c>
      <c r="BI132" s="381">
        <v>0.0277</v>
      </c>
      <c r="BJ132" s="381">
        <v>0.0245</v>
      </c>
      <c r="BK132" s="383">
        <v>0.0255</v>
      </c>
      <c r="BL132" s="381">
        <v>0.0244</v>
      </c>
      <c r="BM132" s="381">
        <v>0.032</v>
      </c>
      <c r="BN132" s="381">
        <v>0.0272</v>
      </c>
      <c r="BO132" s="381">
        <v>0.0259</v>
      </c>
      <c r="BP132" s="381">
        <v>0.0428</v>
      </c>
      <c r="BQ132" s="381">
        <v>0.0249</v>
      </c>
      <c r="BR132" s="383">
        <v>0.0384</v>
      </c>
      <c r="BS132" s="381">
        <v>0.0424</v>
      </c>
      <c r="BT132" s="381">
        <v>0.0352</v>
      </c>
      <c r="BU132" s="381">
        <v>0.0432</v>
      </c>
      <c r="BV132" s="421">
        <v>0.0508</v>
      </c>
      <c r="BW132" s="421">
        <v>0.041</v>
      </c>
      <c r="BX132" s="421">
        <v>0.0326</v>
      </c>
      <c r="BY132" s="381">
        <v>0.030866</v>
      </c>
      <c r="BZ132" s="421">
        <v>0.0297</v>
      </c>
      <c r="CA132" s="421">
        <v>0.0272</v>
      </c>
      <c r="CB132" s="421">
        <v>0.0203</v>
      </c>
      <c r="CC132" s="421">
        <v>0.0168</v>
      </c>
      <c r="CD132" s="421">
        <v>0.0144</v>
      </c>
      <c r="CE132" s="421">
        <v>0.0105</v>
      </c>
      <c r="CF132" s="383">
        <v>0.0079</v>
      </c>
      <c r="CG132" s="383">
        <v>0.005</v>
      </c>
      <c r="CH132" s="421">
        <v>0.0049</v>
      </c>
      <c r="CI132" s="421">
        <v>0.0058</v>
      </c>
      <c r="CJ132" s="451"/>
      <c r="CK132" s="561"/>
      <c r="CL132" s="454"/>
      <c r="CM132" s="454"/>
      <c r="CN132" s="454"/>
      <c r="CO132" s="454"/>
      <c r="CP132" s="419"/>
      <c r="CQ132" s="420"/>
    </row>
    <row r="133" spans="1:95" ht="12.75" customHeight="1">
      <c r="A133" s="3"/>
      <c r="B133" s="63"/>
      <c r="C133" s="24"/>
      <c r="D133" s="224" t="s">
        <v>155</v>
      </c>
      <c r="E133" s="101"/>
      <c r="F133" s="101"/>
      <c r="G133" s="101"/>
      <c r="H133" s="101"/>
      <c r="I133" s="101"/>
      <c r="J133" s="127"/>
      <c r="K133" s="127"/>
      <c r="L133" s="127"/>
      <c r="M133" s="127"/>
      <c r="N133" s="127"/>
      <c r="O133" s="127"/>
      <c r="P133" s="127"/>
      <c r="Q133" s="205">
        <v>0.11949833164556978</v>
      </c>
      <c r="R133" s="205"/>
      <c r="S133" s="187"/>
      <c r="T133" s="187"/>
      <c r="U133" s="187"/>
      <c r="V133" s="187"/>
      <c r="W133" s="187">
        <v>0.07045334000000003</v>
      </c>
      <c r="X133" s="187"/>
      <c r="Y133" s="187"/>
      <c r="Z133" s="187">
        <v>0.06369043672456565</v>
      </c>
      <c r="AA133" s="187"/>
      <c r="AB133" s="187"/>
      <c r="AC133" s="187">
        <v>0.05973453333333323</v>
      </c>
      <c r="AD133" s="187"/>
      <c r="AE133" s="187"/>
      <c r="AF133" s="187">
        <v>0.0491899950617285</v>
      </c>
      <c r="AG133" s="187"/>
      <c r="AH133" s="187"/>
      <c r="AI133" s="187">
        <v>0.05232561681087766</v>
      </c>
      <c r="AJ133" s="187">
        <v>0.036</v>
      </c>
      <c r="AK133" s="187">
        <v>0.0437</v>
      </c>
      <c r="AL133" s="187">
        <v>0.04165506930693064</v>
      </c>
      <c r="AM133" s="187">
        <v>0.03150693069306931</v>
      </c>
      <c r="AN133" s="186">
        <v>0.03476237623762368</v>
      </c>
      <c r="AO133" s="187">
        <v>0.040046592317224405</v>
      </c>
      <c r="AP133" s="187">
        <v>0.038036641883519184</v>
      </c>
      <c r="AQ133" s="187">
        <v>0.03396479058240387</v>
      </c>
      <c r="AR133" s="187">
        <v>0.03157155831265501</v>
      </c>
      <c r="AS133" s="187">
        <v>0.02769426799007446</v>
      </c>
      <c r="AT133" s="188">
        <v>0.030964188585607788</v>
      </c>
      <c r="AU133" s="187">
        <v>0.029853</v>
      </c>
      <c r="AV133" s="188">
        <v>0.027122</v>
      </c>
      <c r="AW133" s="187">
        <v>0.03007</v>
      </c>
      <c r="AX133" s="187">
        <v>0.027733534161490603</v>
      </c>
      <c r="AY133" s="188">
        <v>0.02078</v>
      </c>
      <c r="AZ133" s="381">
        <v>0.026322</v>
      </c>
      <c r="BA133" s="381">
        <v>0.0277</v>
      </c>
      <c r="BB133" s="381">
        <v>0.028039161451814953</v>
      </c>
      <c r="BC133" s="381">
        <v>0.024521931163954624</v>
      </c>
      <c r="BD133" s="381">
        <v>0.02351864705882356</v>
      </c>
      <c r="BE133" s="383">
        <v>0.02300125470514436</v>
      </c>
      <c r="BF133" s="383">
        <v>0.029112232030264806</v>
      </c>
      <c r="BG133" s="383">
        <v>0.023984116899618657</v>
      </c>
      <c r="BH133" s="383">
        <v>0.017832694763729284</v>
      </c>
      <c r="BI133" s="381">
        <v>0.020168245838668497</v>
      </c>
      <c r="BJ133" s="381">
        <v>0.025331917631917555</v>
      </c>
      <c r="BK133" s="383">
        <v>0.023387322121604104</v>
      </c>
      <c r="BL133" s="381">
        <v>0.02746293888166451</v>
      </c>
      <c r="BM133" s="381">
        <v>0.031106684141546603</v>
      </c>
      <c r="BN133" s="381">
        <v>0.025310935441370086</v>
      </c>
      <c r="BO133" s="381">
        <v>0.03136266666666665</v>
      </c>
      <c r="BP133" s="381">
        <v>0.025945945945945903</v>
      </c>
      <c r="BQ133" s="381">
        <v>0.02823871409028733</v>
      </c>
      <c r="BR133" s="383">
        <v>0.026384487534625967</v>
      </c>
      <c r="BS133" s="381">
        <v>0.02316638655462211</v>
      </c>
      <c r="BT133" s="381">
        <v>0.02414837799717917</v>
      </c>
      <c r="BU133" s="381">
        <v>0.032725669957687</v>
      </c>
      <c r="BV133" s="421">
        <v>0.028346110325317975</v>
      </c>
      <c r="BW133" s="421">
        <v>0.06482277227722766</v>
      </c>
      <c r="BX133" s="421">
        <v>0.042443847241866894</v>
      </c>
      <c r="BY133" s="381">
        <v>0.06839354172560097</v>
      </c>
      <c r="BZ133" s="421">
        <v>0.07113224893917947</v>
      </c>
      <c r="CA133" s="421">
        <v>0.025684299858557136</v>
      </c>
      <c r="CB133" s="421">
        <v>0.022430975954738086</v>
      </c>
      <c r="CC133" s="421">
        <v>0.02262814710042438</v>
      </c>
      <c r="CD133" s="421">
        <v>0.012178076379066427</v>
      </c>
      <c r="CE133" s="421">
        <v>0.0010379066478076737</v>
      </c>
      <c r="CF133" s="383">
        <v>-0.001525318246110463</v>
      </c>
      <c r="CG133" s="383">
        <v>-0.009116407355021172</v>
      </c>
      <c r="CH133" s="421">
        <v>-0.00803196605374834</v>
      </c>
      <c r="CI133" s="421">
        <v>-0.009707920792079383</v>
      </c>
      <c r="CJ133" s="451"/>
      <c r="CK133" s="561"/>
      <c r="CL133" s="454"/>
      <c r="CM133" s="454"/>
      <c r="CN133" s="454"/>
      <c r="CO133" s="454"/>
      <c r="CP133" s="419"/>
      <c r="CQ133" s="420"/>
    </row>
    <row r="134" spans="1:95" ht="12.75">
      <c r="A134" s="3"/>
      <c r="B134" s="63"/>
      <c r="C134" s="24"/>
      <c r="D134" s="224" t="s">
        <v>172</v>
      </c>
      <c r="E134" s="101"/>
      <c r="F134" s="101"/>
      <c r="G134" s="101"/>
      <c r="H134" s="101"/>
      <c r="I134" s="101"/>
      <c r="J134" s="127"/>
      <c r="K134" s="127"/>
      <c r="L134" s="127"/>
      <c r="M134" s="127"/>
      <c r="N134" s="127"/>
      <c r="O134" s="127"/>
      <c r="P134" s="127"/>
      <c r="Q134" s="205">
        <v>0.116899</v>
      </c>
      <c r="R134" s="205"/>
      <c r="S134" s="187"/>
      <c r="T134" s="187"/>
      <c r="U134" s="187"/>
      <c r="V134" s="187"/>
      <c r="W134" s="187">
        <v>0.09042299999999999</v>
      </c>
      <c r="X134" s="187"/>
      <c r="Y134" s="187"/>
      <c r="Z134" s="187">
        <v>0.07435399999999999</v>
      </c>
      <c r="AA134" s="187"/>
      <c r="AB134" s="187"/>
      <c r="AC134" s="187">
        <v>0.06764300000000001</v>
      </c>
      <c r="AD134" s="187"/>
      <c r="AE134" s="187"/>
      <c r="AF134" s="187">
        <v>0.051787</v>
      </c>
      <c r="AG134" s="187"/>
      <c r="AH134" s="187"/>
      <c r="AI134" s="187">
        <v>0.053628</v>
      </c>
      <c r="AJ134" s="187">
        <v>0.042484</v>
      </c>
      <c r="AK134" s="187">
        <v>0.050244</v>
      </c>
      <c r="AL134" s="187">
        <v>0.049448</v>
      </c>
      <c r="AM134" s="187">
        <v>0.041822</v>
      </c>
      <c r="AN134" s="186">
        <v>0.04511</v>
      </c>
      <c r="AO134" s="187">
        <v>0.049147</v>
      </c>
      <c r="AP134" s="187">
        <v>0.04843</v>
      </c>
      <c r="AQ134" s="187">
        <v>0.046938</v>
      </c>
      <c r="AR134" s="187">
        <v>0.044531</v>
      </c>
      <c r="AS134" s="187">
        <v>0.040605</v>
      </c>
      <c r="AT134" s="188">
        <v>0.043916</v>
      </c>
      <c r="AU134" s="187">
        <v>0.042791</v>
      </c>
      <c r="AV134" s="188">
        <v>0.040042</v>
      </c>
      <c r="AW134" s="187">
        <v>0.043031</v>
      </c>
      <c r="AX134" s="187">
        <v>0.040661</v>
      </c>
      <c r="AY134" s="188">
        <v>0.032336</v>
      </c>
      <c r="AZ134" s="381">
        <v>0.037955</v>
      </c>
      <c r="BA134" s="381">
        <v>0.039365</v>
      </c>
      <c r="BB134" s="381">
        <v>0.039751</v>
      </c>
      <c r="BC134" s="381">
        <v>0.037507</v>
      </c>
      <c r="BD134" s="381">
        <v>0.036491</v>
      </c>
      <c r="BE134" s="383">
        <v>0.036</v>
      </c>
      <c r="BF134" s="383">
        <v>0.0396</v>
      </c>
      <c r="BG134" s="383">
        <v>0.0345</v>
      </c>
      <c r="BH134" s="383">
        <v>0.031</v>
      </c>
      <c r="BI134" s="381">
        <v>0.0334</v>
      </c>
      <c r="BJ134" s="381">
        <v>0.0387</v>
      </c>
      <c r="BK134" s="383">
        <v>0.0368</v>
      </c>
      <c r="BL134" s="381">
        <v>0.041</v>
      </c>
      <c r="BM134" s="381">
        <v>0.0448</v>
      </c>
      <c r="BN134" s="381">
        <v>0.039</v>
      </c>
      <c r="BO134" s="381">
        <v>0.0453</v>
      </c>
      <c r="BP134" s="381">
        <v>0.04</v>
      </c>
      <c r="BQ134" s="381">
        <v>0.0425</v>
      </c>
      <c r="BR134" s="383">
        <v>0.0408</v>
      </c>
      <c r="BS134" s="381">
        <v>0.0377</v>
      </c>
      <c r="BT134" s="381">
        <v>0.0388</v>
      </c>
      <c r="BU134" s="381">
        <v>0.0475</v>
      </c>
      <c r="BV134" s="421">
        <v>0.0431</v>
      </c>
      <c r="BW134" s="421">
        <v>0.0801</v>
      </c>
      <c r="BX134" s="421">
        <v>0.0574</v>
      </c>
      <c r="BY134" s="381">
        <v>0.083722</v>
      </c>
      <c r="BZ134" s="421">
        <v>0.0865</v>
      </c>
      <c r="CA134" s="421">
        <v>0.0404</v>
      </c>
      <c r="CB134" s="421">
        <v>0.0371</v>
      </c>
      <c r="CC134" s="421">
        <v>0.0373</v>
      </c>
      <c r="CD134" s="421">
        <v>0.0267</v>
      </c>
      <c r="CE134" s="421">
        <v>0.0154</v>
      </c>
      <c r="CF134" s="383">
        <v>0.0128</v>
      </c>
      <c r="CG134" s="383">
        <v>0.0051</v>
      </c>
      <c r="CH134" s="421">
        <v>0.0062</v>
      </c>
      <c r="CI134" s="421">
        <v>0.0045</v>
      </c>
      <c r="CJ134" s="451"/>
      <c r="CK134" s="561"/>
      <c r="CL134" s="454"/>
      <c r="CM134" s="454"/>
      <c r="CN134" s="454"/>
      <c r="CO134" s="454"/>
      <c r="CP134" s="419"/>
      <c r="CQ134" s="420"/>
    </row>
    <row r="135" spans="1:95" ht="13.5" customHeight="1" thickBot="1">
      <c r="A135" s="3"/>
      <c r="B135" s="63"/>
      <c r="C135" s="24"/>
      <c r="D135" s="224" t="s">
        <v>156</v>
      </c>
      <c r="E135" s="101"/>
      <c r="F135" s="101"/>
      <c r="G135" s="101"/>
      <c r="H135" s="101"/>
      <c r="I135" s="101"/>
      <c r="J135" s="127"/>
      <c r="K135" s="127"/>
      <c r="L135" s="127"/>
      <c r="M135" s="127"/>
      <c r="N135" s="127"/>
      <c r="O135" s="127"/>
      <c r="P135" s="127"/>
      <c r="Q135" s="205">
        <v>0.01855131122448994</v>
      </c>
      <c r="R135" s="205"/>
      <c r="S135" s="187"/>
      <c r="T135" s="187"/>
      <c r="U135" s="187"/>
      <c r="V135" s="187"/>
      <c r="W135" s="187">
        <v>0.01641079093199016</v>
      </c>
      <c r="X135" s="187"/>
      <c r="Y135" s="187"/>
      <c r="Z135" s="187">
        <v>0.027260749999999723</v>
      </c>
      <c r="AA135" s="187"/>
      <c r="AB135" s="187"/>
      <c r="AC135" s="187">
        <v>0.019081478908188565</v>
      </c>
      <c r="AD135" s="187"/>
      <c r="AE135" s="187"/>
      <c r="AF135" s="187">
        <v>0.013860444444444564</v>
      </c>
      <c r="AG135" s="187"/>
      <c r="AH135" s="187"/>
      <c r="AI135" s="187">
        <v>0.0093735987654322</v>
      </c>
      <c r="AJ135" s="187">
        <v>0.00434</v>
      </c>
      <c r="AK135" s="187">
        <v>0.00525</v>
      </c>
      <c r="AL135" s="187">
        <v>0.005287128712871292</v>
      </c>
      <c r="AM135" s="187">
        <v>0.006059405940594065</v>
      </c>
      <c r="AN135" s="186">
        <v>0.011018811881188029</v>
      </c>
      <c r="AO135" s="256">
        <v>0.009745149752475424</v>
      </c>
      <c r="AP135" s="187">
        <v>0.012357752168525415</v>
      </c>
      <c r="AQ135" s="187">
        <v>0.009879983890954014</v>
      </c>
      <c r="AR135" s="187">
        <v>0.0066980397022331495</v>
      </c>
      <c r="AS135" s="187">
        <v>0.012062645161290408</v>
      </c>
      <c r="AT135" s="188">
        <v>0.006460029776674814</v>
      </c>
      <c r="AU135" s="187">
        <v>0.011752</v>
      </c>
      <c r="AV135" s="188">
        <v>0.020648</v>
      </c>
      <c r="AW135" s="187">
        <v>0.01479</v>
      </c>
      <c r="AX135" s="187">
        <v>0.0131736770186337</v>
      </c>
      <c r="AY135" s="188">
        <v>0.01059</v>
      </c>
      <c r="AZ135" s="422">
        <v>0.012315</v>
      </c>
      <c r="BA135" s="422">
        <v>0.01346</v>
      </c>
      <c r="BB135" s="422">
        <v>0.009967339999999991</v>
      </c>
      <c r="BC135" s="422">
        <v>0.01142887609511889</v>
      </c>
      <c r="BD135" s="422">
        <v>0.010872922403003527</v>
      </c>
      <c r="BE135" s="423">
        <v>0.01095432873274782</v>
      </c>
      <c r="BF135" s="423">
        <v>0.005884150943396227</v>
      </c>
      <c r="BG135" s="423">
        <v>0.008524334600760408</v>
      </c>
      <c r="BH135" s="383">
        <v>0.01072464878671786</v>
      </c>
      <c r="BI135" s="381">
        <v>0.014541229193341998</v>
      </c>
      <c r="BJ135" s="381">
        <v>0.011314671814671717</v>
      </c>
      <c r="BK135" s="383">
        <v>0.012233505821474866</v>
      </c>
      <c r="BL135" s="422">
        <v>0.01107880364109226</v>
      </c>
      <c r="BM135" s="422">
        <v>0.018474442988204443</v>
      </c>
      <c r="BN135" s="422">
        <v>0.013666403162055252</v>
      </c>
      <c r="BO135" s="422">
        <v>0.012221333333333417</v>
      </c>
      <c r="BP135" s="422">
        <v>0.028708108108107977</v>
      </c>
      <c r="BQ135" s="422">
        <v>0.010879480164158739</v>
      </c>
      <c r="BR135" s="423">
        <v>0.02401772853185591</v>
      </c>
      <c r="BS135" s="422">
        <v>0.02780056022408961</v>
      </c>
      <c r="BT135" s="422">
        <v>0.020599153737658638</v>
      </c>
      <c r="BU135" s="422">
        <v>0.028486318758815132</v>
      </c>
      <c r="BV135" s="424">
        <v>0.03593719943422902</v>
      </c>
      <c r="BW135" s="424">
        <v>0.026275813295615125</v>
      </c>
      <c r="BX135" s="424">
        <v>0.01799462517680328</v>
      </c>
      <c r="BY135" s="422">
        <v>0.016285151343705673</v>
      </c>
      <c r="BZ135" s="424">
        <v>0.015135643564356371</v>
      </c>
      <c r="CA135" s="424">
        <v>0.012671004243281159</v>
      </c>
      <c r="CB135" s="424">
        <v>0.00586859971711462</v>
      </c>
      <c r="CC135" s="424">
        <v>0.0024181046676094997</v>
      </c>
      <c r="CD135" s="424">
        <v>5.205091937754425E-05</v>
      </c>
      <c r="CE135" s="424">
        <v>-0.0037927864214993834</v>
      </c>
      <c r="CF135" s="423">
        <v>-0.006356011315417298</v>
      </c>
      <c r="CG135" s="423">
        <v>-0.009214992927864318</v>
      </c>
      <c r="CH135" s="424">
        <v>-0.009313578500707465</v>
      </c>
      <c r="CI135" s="424">
        <v>-0.00842630834512026</v>
      </c>
      <c r="CJ135" s="533"/>
      <c r="CK135" s="562"/>
      <c r="CL135" s="455"/>
      <c r="CM135" s="455"/>
      <c r="CN135" s="455"/>
      <c r="CO135" s="455"/>
      <c r="CP135" s="419"/>
      <c r="CQ135" s="420"/>
    </row>
    <row r="136" spans="1:95" ht="12.75" customHeight="1" thickBot="1">
      <c r="A136" s="3"/>
      <c r="B136" s="63"/>
      <c r="C136" s="24"/>
      <c r="D136" s="30" t="s">
        <v>47</v>
      </c>
      <c r="E136" s="115"/>
      <c r="F136" s="115"/>
      <c r="G136" s="115"/>
      <c r="H136" s="115"/>
      <c r="I136" s="115"/>
      <c r="J136" s="170"/>
      <c r="K136" s="170"/>
      <c r="L136" s="170"/>
      <c r="M136" s="170"/>
      <c r="N136" s="171"/>
      <c r="O136" s="171"/>
      <c r="P136" s="171"/>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9"/>
      <c r="AM136" s="225"/>
      <c r="AN136" s="229"/>
      <c r="AO136" s="225"/>
      <c r="AP136" s="259"/>
      <c r="AQ136" s="225"/>
      <c r="AR136" s="259"/>
      <c r="AS136" s="225"/>
      <c r="AT136" s="230"/>
      <c r="AU136" s="225"/>
      <c r="AV136" s="230"/>
      <c r="AW136" s="225"/>
      <c r="AX136" s="225"/>
      <c r="AY136" s="230"/>
      <c r="AZ136" s="426"/>
      <c r="BA136" s="427"/>
      <c r="BB136" s="426"/>
      <c r="BC136" s="426"/>
      <c r="BD136" s="426"/>
      <c r="BE136" s="427"/>
      <c r="BF136" s="428"/>
      <c r="BG136" s="428"/>
      <c r="BH136" s="428"/>
      <c r="BI136" s="426"/>
      <c r="BJ136" s="427"/>
      <c r="BK136" s="428"/>
      <c r="BL136" s="426"/>
      <c r="BM136" s="426"/>
      <c r="BN136" s="426"/>
      <c r="BO136" s="426"/>
      <c r="BP136" s="426"/>
      <c r="BQ136" s="426"/>
      <c r="BR136" s="428"/>
      <c r="BS136" s="426"/>
      <c r="BT136" s="426"/>
      <c r="BU136" s="426"/>
      <c r="BV136" s="429"/>
      <c r="BW136" s="456"/>
      <c r="BX136" s="456"/>
      <c r="BY136" s="429"/>
      <c r="BZ136" s="456"/>
      <c r="CA136" s="456"/>
      <c r="CB136" s="456"/>
      <c r="CC136" s="456"/>
      <c r="CD136" s="456"/>
      <c r="CE136" s="456"/>
      <c r="CF136" s="530"/>
      <c r="CG136" s="456"/>
      <c r="CH136" s="456"/>
      <c r="CI136" s="530"/>
      <c r="CJ136" s="456"/>
      <c r="CK136" s="530"/>
      <c r="CL136" s="482"/>
      <c r="CM136" s="482"/>
      <c r="CN136" s="482"/>
      <c r="CO136" s="482"/>
      <c r="CP136" s="430"/>
      <c r="CQ136" s="431"/>
    </row>
    <row r="137" spans="1:95" ht="12.75" customHeight="1">
      <c r="A137" s="3"/>
      <c r="B137" s="63"/>
      <c r="C137" s="24"/>
      <c r="D137" s="29" t="s">
        <v>216</v>
      </c>
      <c r="E137" s="68">
        <v>12.5</v>
      </c>
      <c r="F137" s="103">
        <v>11</v>
      </c>
      <c r="G137" s="132">
        <v>11</v>
      </c>
      <c r="H137" s="132">
        <v>11</v>
      </c>
      <c r="I137" s="132">
        <v>10</v>
      </c>
      <c r="J137" s="163">
        <v>9.5</v>
      </c>
      <c r="K137" s="132">
        <v>8.5</v>
      </c>
      <c r="L137" s="132">
        <v>7.5</v>
      </c>
      <c r="M137" s="132">
        <v>7.5</v>
      </c>
      <c r="N137" s="132">
        <v>7.5</v>
      </c>
      <c r="O137" s="69">
        <v>7.5</v>
      </c>
      <c r="P137" s="132">
        <v>7.5</v>
      </c>
      <c r="Q137" s="205">
        <v>0.075</v>
      </c>
      <c r="R137" s="127">
        <v>7</v>
      </c>
      <c r="S137" s="127">
        <v>7</v>
      </c>
      <c r="T137" s="226">
        <v>7.5</v>
      </c>
      <c r="U137" s="226">
        <v>8</v>
      </c>
      <c r="V137" s="127">
        <v>8</v>
      </c>
      <c r="W137" s="235">
        <v>0.08</v>
      </c>
      <c r="X137" s="205">
        <v>7.5</v>
      </c>
      <c r="Y137" s="205">
        <v>7</v>
      </c>
      <c r="Z137" s="205">
        <v>0.06</v>
      </c>
      <c r="AA137" s="236">
        <v>6</v>
      </c>
      <c r="AB137" s="205">
        <v>6</v>
      </c>
      <c r="AC137" s="205">
        <v>0.06</v>
      </c>
      <c r="AD137" s="205">
        <v>6</v>
      </c>
      <c r="AE137" s="205">
        <v>5.5</v>
      </c>
      <c r="AF137" s="237">
        <v>0.055</v>
      </c>
      <c r="AG137" s="205">
        <v>5.5</v>
      </c>
      <c r="AH137" s="205">
        <v>5.5</v>
      </c>
      <c r="AI137" s="205">
        <v>0.065</v>
      </c>
      <c r="AJ137" s="205">
        <v>0.06</v>
      </c>
      <c r="AK137" s="205">
        <v>0.055</v>
      </c>
      <c r="AL137" s="235">
        <v>0.0525</v>
      </c>
      <c r="AM137" s="205">
        <v>0.0525</v>
      </c>
      <c r="AN137" s="235">
        <v>0.0525</v>
      </c>
      <c r="AO137" s="205">
        <v>0.0525</v>
      </c>
      <c r="AP137" s="236">
        <v>0.0525</v>
      </c>
      <c r="AQ137" s="205">
        <v>0.0525</v>
      </c>
      <c r="AR137" s="236">
        <v>0.0525</v>
      </c>
      <c r="AS137" s="205">
        <v>0.0525</v>
      </c>
      <c r="AT137" s="237">
        <v>0.0525</v>
      </c>
      <c r="AU137" s="205">
        <v>0.0525</v>
      </c>
      <c r="AV137" s="237">
        <v>0.0525</v>
      </c>
      <c r="AW137" s="205">
        <v>0.0525</v>
      </c>
      <c r="AX137" s="205">
        <v>0.0525</v>
      </c>
      <c r="AY137" s="237">
        <v>0.0525</v>
      </c>
      <c r="AZ137" s="432">
        <v>0.0525</v>
      </c>
      <c r="BA137" s="433">
        <v>0.0525</v>
      </c>
      <c r="BB137" s="432">
        <v>0.0525</v>
      </c>
      <c r="BC137" s="432">
        <v>0.0525</v>
      </c>
      <c r="BD137" s="432">
        <v>0.0525</v>
      </c>
      <c r="BE137" s="433">
        <v>0.06</v>
      </c>
      <c r="BF137" s="434">
        <v>0.06</v>
      </c>
      <c r="BG137" s="434">
        <v>0.065</v>
      </c>
      <c r="BH137" s="434">
        <v>0.065</v>
      </c>
      <c r="BI137" s="432">
        <v>0.065</v>
      </c>
      <c r="BJ137" s="433">
        <v>0.065</v>
      </c>
      <c r="BK137" s="434">
        <v>0.065</v>
      </c>
      <c r="BL137" s="432">
        <v>0.065</v>
      </c>
      <c r="BM137" s="432">
        <v>0.07</v>
      </c>
      <c r="BN137" s="432">
        <v>0.07</v>
      </c>
      <c r="BO137" s="432">
        <v>0.07</v>
      </c>
      <c r="BP137" s="432">
        <v>0.075</v>
      </c>
      <c r="BQ137" s="432">
        <v>0.075</v>
      </c>
      <c r="BR137" s="434">
        <v>0.08</v>
      </c>
      <c r="BS137" s="432">
        <v>0.09</v>
      </c>
      <c r="BT137" s="432">
        <v>0.1</v>
      </c>
      <c r="BU137" s="432">
        <v>0.1</v>
      </c>
      <c r="BV137" s="435">
        <v>0.1</v>
      </c>
      <c r="BW137" s="435">
        <v>0.125</v>
      </c>
      <c r="BX137" s="435">
        <v>0.13</v>
      </c>
      <c r="BY137" s="435">
        <v>0.12</v>
      </c>
      <c r="BZ137" s="435">
        <v>0.12</v>
      </c>
      <c r="CA137" s="435">
        <v>0.12</v>
      </c>
      <c r="CB137" s="435">
        <v>0.12</v>
      </c>
      <c r="CC137" s="435">
        <v>0.1</v>
      </c>
      <c r="CD137" s="435">
        <v>0.08</v>
      </c>
      <c r="CE137" s="435">
        <v>0.03</v>
      </c>
      <c r="CF137" s="434">
        <v>0.03</v>
      </c>
      <c r="CG137" s="435">
        <v>0.03</v>
      </c>
      <c r="CH137" s="435">
        <v>0.03</v>
      </c>
      <c r="CI137" s="563">
        <v>0.03</v>
      </c>
      <c r="CJ137" s="435">
        <v>0.03</v>
      </c>
      <c r="CK137" s="563">
        <v>0.03</v>
      </c>
      <c r="CL137" s="538">
        <v>0.03</v>
      </c>
      <c r="CM137" s="538">
        <v>0.03</v>
      </c>
      <c r="CN137" s="538">
        <v>0.03</v>
      </c>
      <c r="CO137" s="538">
        <v>0.03</v>
      </c>
      <c r="CP137" s="311" t="s">
        <v>3</v>
      </c>
      <c r="CQ137" s="312" t="s">
        <v>3</v>
      </c>
    </row>
    <row r="138" spans="1:95"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4">
        <v>0.065</v>
      </c>
      <c r="R138" s="133">
        <v>6</v>
      </c>
      <c r="S138" s="133">
        <v>6</v>
      </c>
      <c r="T138" s="164">
        <v>6.5</v>
      </c>
      <c r="U138" s="164">
        <v>7.5</v>
      </c>
      <c r="V138" s="133">
        <v>7.5</v>
      </c>
      <c r="W138" s="238">
        <v>0.095</v>
      </c>
      <c r="X138" s="234">
        <v>8.5</v>
      </c>
      <c r="Y138" s="234">
        <v>8</v>
      </c>
      <c r="Z138" s="234">
        <v>0.075</v>
      </c>
      <c r="AA138" s="239">
        <v>7.5</v>
      </c>
      <c r="AB138" s="234">
        <v>7.5</v>
      </c>
      <c r="AC138" s="234">
        <v>0.075</v>
      </c>
      <c r="AD138" s="234">
        <v>7.5</v>
      </c>
      <c r="AE138" s="234">
        <v>7</v>
      </c>
      <c r="AF138" s="240">
        <v>0.07</v>
      </c>
      <c r="AG138" s="234">
        <v>7</v>
      </c>
      <c r="AH138" s="234">
        <v>7</v>
      </c>
      <c r="AI138" s="234">
        <v>0.075</v>
      </c>
      <c r="AJ138" s="234">
        <v>0.075</v>
      </c>
      <c r="AK138" s="234">
        <v>0.075</v>
      </c>
      <c r="AL138" s="238">
        <v>0.0725</v>
      </c>
      <c r="AM138" s="234">
        <v>0.0725</v>
      </c>
      <c r="AN138" s="238">
        <v>0.0725</v>
      </c>
      <c r="AO138" s="234">
        <v>0.0725</v>
      </c>
      <c r="AP138" s="239">
        <v>0.0725</v>
      </c>
      <c r="AQ138" s="234">
        <v>0.0725</v>
      </c>
      <c r="AR138" s="239">
        <v>0.0725</v>
      </c>
      <c r="AS138" s="234">
        <v>0.0725</v>
      </c>
      <c r="AT138" s="240">
        <v>0.0725</v>
      </c>
      <c r="AU138" s="234">
        <v>0.0725</v>
      </c>
      <c r="AV138" s="240">
        <v>0.0725</v>
      </c>
      <c r="AW138" s="234">
        <v>0.0725</v>
      </c>
      <c r="AX138" s="234">
        <v>0.0725</v>
      </c>
      <c r="AY138" s="240">
        <v>0.0725</v>
      </c>
      <c r="AZ138" s="436">
        <v>0.0725</v>
      </c>
      <c r="BA138" s="437">
        <v>0.0725</v>
      </c>
      <c r="BB138" s="436">
        <v>0.0725</v>
      </c>
      <c r="BC138" s="436">
        <v>0.0725</v>
      </c>
      <c r="BD138" s="436">
        <v>0.0725</v>
      </c>
      <c r="BE138" s="437">
        <v>0.0725</v>
      </c>
      <c r="BF138" s="438">
        <v>0.0725</v>
      </c>
      <c r="BG138" s="438">
        <v>0.0725</v>
      </c>
      <c r="BH138" s="438">
        <v>0.0725</v>
      </c>
      <c r="BI138" s="436">
        <v>0.0725</v>
      </c>
      <c r="BJ138" s="437">
        <v>0.0725</v>
      </c>
      <c r="BK138" s="438">
        <v>0.0725</v>
      </c>
      <c r="BL138" s="436">
        <v>0.0725</v>
      </c>
      <c r="BM138" s="436">
        <v>0.0775</v>
      </c>
      <c r="BN138" s="436">
        <v>0.0775</v>
      </c>
      <c r="BO138" s="436">
        <v>0.0775</v>
      </c>
      <c r="BP138" s="436">
        <v>0.0775</v>
      </c>
      <c r="BQ138" s="436">
        <v>0.0775</v>
      </c>
      <c r="BR138" s="438">
        <v>0.0825</v>
      </c>
      <c r="BS138" s="436">
        <v>0.0875</v>
      </c>
      <c r="BT138" s="436">
        <v>0.0875</v>
      </c>
      <c r="BU138" s="436">
        <v>0.0875</v>
      </c>
      <c r="BV138" s="439">
        <v>0.0875</v>
      </c>
      <c r="BW138" s="439">
        <v>0.0875</v>
      </c>
      <c r="BX138" s="439">
        <v>0.0875</v>
      </c>
      <c r="BY138" s="439">
        <v>0.0875</v>
      </c>
      <c r="BZ138" s="439">
        <v>0.0875</v>
      </c>
      <c r="CA138" s="439">
        <v>0.0875</v>
      </c>
      <c r="CB138" s="439">
        <v>0.0875</v>
      </c>
      <c r="CC138" s="439">
        <v>0.0875</v>
      </c>
      <c r="CD138" s="439">
        <v>0.0875</v>
      </c>
      <c r="CE138" s="439">
        <v>0.0875</v>
      </c>
      <c r="CF138" s="438">
        <v>0.0875</v>
      </c>
      <c r="CG138" s="439">
        <v>0.0875</v>
      </c>
      <c r="CH138" s="439">
        <v>0.0875</v>
      </c>
      <c r="CI138" s="564">
        <v>0.0875</v>
      </c>
      <c r="CJ138" s="439">
        <v>0.0875</v>
      </c>
      <c r="CK138" s="564">
        <v>0.0875</v>
      </c>
      <c r="CL138" s="539">
        <v>0.0875</v>
      </c>
      <c r="CM138" s="539">
        <v>0.0875</v>
      </c>
      <c r="CN138" s="539">
        <v>0.0875</v>
      </c>
      <c r="CO138" s="539">
        <v>0.0875</v>
      </c>
      <c r="CP138" s="415" t="s">
        <v>3</v>
      </c>
      <c r="CQ138" s="440" t="s">
        <v>3</v>
      </c>
    </row>
    <row r="139" spans="1:95"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18"/>
      <c r="BA139" s="418"/>
      <c r="BB139" s="418"/>
      <c r="BC139" s="418"/>
      <c r="BD139" s="418"/>
      <c r="BE139" s="418"/>
      <c r="BF139" s="418"/>
      <c r="BG139" s="418"/>
      <c r="BH139" s="418"/>
      <c r="BI139" s="418"/>
      <c r="BJ139" s="418"/>
      <c r="BK139" s="418"/>
      <c r="BL139" s="418"/>
      <c r="BM139" s="418"/>
      <c r="BN139" s="418"/>
      <c r="BO139" s="418"/>
      <c r="BP139" s="418"/>
      <c r="BQ139" s="418"/>
      <c r="BR139" s="418"/>
      <c r="BS139" s="418"/>
      <c r="BT139" s="418"/>
      <c r="BU139" s="418"/>
      <c r="BV139" s="418"/>
      <c r="BW139" s="418"/>
      <c r="BX139" s="454"/>
      <c r="BY139" s="454"/>
      <c r="BZ139" s="454"/>
      <c r="CA139" s="454"/>
      <c r="CB139" s="454"/>
      <c r="CC139" s="454"/>
      <c r="CD139" s="454"/>
      <c r="CE139" s="454"/>
      <c r="CF139" s="454"/>
      <c r="CG139" s="454"/>
      <c r="CH139" s="454"/>
      <c r="CI139" s="454"/>
      <c r="CJ139" s="454"/>
      <c r="CK139" s="572"/>
      <c r="CL139" s="572"/>
      <c r="CM139" s="572"/>
      <c r="CN139" s="572"/>
      <c r="CO139" s="572"/>
      <c r="CP139" s="419"/>
      <c r="CQ139" s="420"/>
    </row>
    <row r="140" spans="1:95" ht="12.75" customHeight="1" hidden="1">
      <c r="A140" s="3"/>
      <c r="B140" s="594"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18"/>
      <c r="BA140" s="418"/>
      <c r="BB140" s="418"/>
      <c r="BC140" s="418"/>
      <c r="BD140" s="418"/>
      <c r="BE140" s="418"/>
      <c r="BF140" s="418"/>
      <c r="BG140" s="418"/>
      <c r="BH140" s="418"/>
      <c r="BI140" s="418"/>
      <c r="BJ140" s="418"/>
      <c r="BK140" s="418"/>
      <c r="BL140" s="418"/>
      <c r="BM140" s="418"/>
      <c r="BN140" s="418"/>
      <c r="BO140" s="418"/>
      <c r="BP140" s="418"/>
      <c r="BQ140" s="418"/>
      <c r="BR140" s="418"/>
      <c r="BS140" s="418"/>
      <c r="BT140" s="418"/>
      <c r="BU140" s="418"/>
      <c r="BV140" s="418"/>
      <c r="BW140" s="418"/>
      <c r="BX140" s="454"/>
      <c r="BY140" s="454"/>
      <c r="BZ140" s="454"/>
      <c r="CA140" s="454"/>
      <c r="CB140" s="454"/>
      <c r="CC140" s="454"/>
      <c r="CD140" s="454"/>
      <c r="CE140" s="454"/>
      <c r="CF140" s="454"/>
      <c r="CG140" s="454"/>
      <c r="CH140" s="454"/>
      <c r="CI140" s="454"/>
      <c r="CJ140" s="454"/>
      <c r="CK140" s="572"/>
      <c r="CL140" s="572"/>
      <c r="CM140" s="572"/>
      <c r="CN140" s="572"/>
      <c r="CO140" s="572"/>
      <c r="CP140" s="419"/>
      <c r="CQ140" s="420"/>
    </row>
    <row r="141" spans="1:95" ht="12.75" customHeight="1" hidden="1">
      <c r="A141" s="3"/>
      <c r="B141" s="594"/>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18"/>
      <c r="BA141" s="418"/>
      <c r="BB141" s="418"/>
      <c r="BC141" s="418"/>
      <c r="BD141" s="418"/>
      <c r="BE141" s="418"/>
      <c r="BF141" s="418"/>
      <c r="BG141" s="418"/>
      <c r="BH141" s="418"/>
      <c r="BI141" s="418"/>
      <c r="BJ141" s="418"/>
      <c r="BK141" s="418"/>
      <c r="BL141" s="418"/>
      <c r="BM141" s="418"/>
      <c r="BN141" s="418"/>
      <c r="BO141" s="418"/>
      <c r="BP141" s="418"/>
      <c r="BQ141" s="418"/>
      <c r="BR141" s="418"/>
      <c r="BS141" s="418"/>
      <c r="BT141" s="418"/>
      <c r="BU141" s="418"/>
      <c r="BV141" s="418"/>
      <c r="BW141" s="418"/>
      <c r="BX141" s="454"/>
      <c r="BY141" s="454"/>
      <c r="BZ141" s="454"/>
      <c r="CA141" s="454"/>
      <c r="CB141" s="454"/>
      <c r="CC141" s="454"/>
      <c r="CD141" s="454"/>
      <c r="CE141" s="454"/>
      <c r="CF141" s="454"/>
      <c r="CG141" s="454"/>
      <c r="CH141" s="454"/>
      <c r="CI141" s="454"/>
      <c r="CJ141" s="454"/>
      <c r="CK141" s="572"/>
      <c r="CL141" s="572"/>
      <c r="CM141" s="572"/>
      <c r="CN141" s="572"/>
      <c r="CO141" s="572"/>
      <c r="CP141" s="419"/>
      <c r="CQ141" s="420"/>
    </row>
    <row r="142" spans="1:95" ht="12.75" customHeight="1" hidden="1">
      <c r="A142" s="3"/>
      <c r="B142" s="594"/>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18"/>
      <c r="BA142" s="418"/>
      <c r="BB142" s="418"/>
      <c r="BC142" s="418"/>
      <c r="BD142" s="418"/>
      <c r="BE142" s="418"/>
      <c r="BF142" s="418"/>
      <c r="BG142" s="418"/>
      <c r="BH142" s="418"/>
      <c r="BI142" s="418"/>
      <c r="BJ142" s="418"/>
      <c r="BK142" s="418"/>
      <c r="BL142" s="418"/>
      <c r="BM142" s="418"/>
      <c r="BN142" s="418"/>
      <c r="BO142" s="418"/>
      <c r="BP142" s="418"/>
      <c r="BQ142" s="418"/>
      <c r="BR142" s="418"/>
      <c r="BS142" s="418"/>
      <c r="BT142" s="418"/>
      <c r="BU142" s="418"/>
      <c r="BV142" s="418"/>
      <c r="BW142" s="418"/>
      <c r="BX142" s="454"/>
      <c r="BY142" s="454"/>
      <c r="BZ142" s="454"/>
      <c r="CA142" s="454"/>
      <c r="CB142" s="454"/>
      <c r="CC142" s="454"/>
      <c r="CD142" s="454"/>
      <c r="CE142" s="454"/>
      <c r="CF142" s="454"/>
      <c r="CG142" s="454"/>
      <c r="CH142" s="454"/>
      <c r="CI142" s="454"/>
      <c r="CJ142" s="454"/>
      <c r="CK142" s="572"/>
      <c r="CL142" s="572"/>
      <c r="CM142" s="572"/>
      <c r="CN142" s="572"/>
      <c r="CO142" s="572"/>
      <c r="CP142" s="419"/>
      <c r="CQ142" s="420"/>
    </row>
    <row r="143" spans="1:95" ht="12.75" customHeight="1" hidden="1">
      <c r="A143" s="3"/>
      <c r="B143" s="594"/>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18"/>
      <c r="BA143" s="418"/>
      <c r="BB143" s="418"/>
      <c r="BC143" s="418"/>
      <c r="BD143" s="418"/>
      <c r="BE143" s="418"/>
      <c r="BF143" s="418"/>
      <c r="BG143" s="418"/>
      <c r="BH143" s="418"/>
      <c r="BI143" s="418"/>
      <c r="BJ143" s="418"/>
      <c r="BK143" s="418"/>
      <c r="BL143" s="418"/>
      <c r="BM143" s="418"/>
      <c r="BN143" s="418"/>
      <c r="BO143" s="418"/>
      <c r="BP143" s="418"/>
      <c r="BQ143" s="418"/>
      <c r="BR143" s="418"/>
      <c r="BS143" s="418"/>
      <c r="BT143" s="418"/>
      <c r="BU143" s="418"/>
      <c r="BV143" s="418"/>
      <c r="BW143" s="418"/>
      <c r="BX143" s="454"/>
      <c r="BY143" s="454"/>
      <c r="BZ143" s="454"/>
      <c r="CA143" s="454"/>
      <c r="CB143" s="454"/>
      <c r="CC143" s="454"/>
      <c r="CD143" s="454"/>
      <c r="CE143" s="454"/>
      <c r="CF143" s="454"/>
      <c r="CG143" s="454"/>
      <c r="CH143" s="454"/>
      <c r="CI143" s="454"/>
      <c r="CJ143" s="454"/>
      <c r="CK143" s="572"/>
      <c r="CL143" s="572"/>
      <c r="CM143" s="572"/>
      <c r="CN143" s="572"/>
      <c r="CO143" s="572"/>
      <c r="CP143" s="419"/>
      <c r="CQ143" s="420"/>
    </row>
    <row r="144" spans="1:95" ht="12.75" customHeight="1" hidden="1">
      <c r="A144" s="3"/>
      <c r="B144" s="594"/>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18"/>
      <c r="BA144" s="418"/>
      <c r="BB144" s="418"/>
      <c r="BC144" s="418"/>
      <c r="BD144" s="418"/>
      <c r="BE144" s="418"/>
      <c r="BF144" s="418"/>
      <c r="BG144" s="418"/>
      <c r="BH144" s="418"/>
      <c r="BI144" s="418"/>
      <c r="BJ144" s="418"/>
      <c r="BK144" s="418"/>
      <c r="BL144" s="418"/>
      <c r="BM144" s="418"/>
      <c r="BN144" s="418"/>
      <c r="BO144" s="418"/>
      <c r="BP144" s="418"/>
      <c r="BQ144" s="418"/>
      <c r="BR144" s="418"/>
      <c r="BS144" s="418"/>
      <c r="BT144" s="418"/>
      <c r="BU144" s="418"/>
      <c r="BV144" s="418"/>
      <c r="BW144" s="418"/>
      <c r="BX144" s="454"/>
      <c r="BY144" s="454"/>
      <c r="BZ144" s="454"/>
      <c r="CA144" s="454"/>
      <c r="CB144" s="454"/>
      <c r="CC144" s="454"/>
      <c r="CD144" s="454"/>
      <c r="CE144" s="454"/>
      <c r="CF144" s="454"/>
      <c r="CG144" s="454"/>
      <c r="CH144" s="454"/>
      <c r="CI144" s="454"/>
      <c r="CJ144" s="454"/>
      <c r="CK144" s="572"/>
      <c r="CL144" s="572"/>
      <c r="CM144" s="572"/>
      <c r="CN144" s="572"/>
      <c r="CO144" s="572"/>
      <c r="CP144" s="419"/>
      <c r="CQ144" s="420"/>
    </row>
    <row r="145" spans="1:95" ht="14.25" customHeight="1" hidden="1" thickBot="1">
      <c r="A145" s="3"/>
      <c r="B145" s="594"/>
      <c r="C145" s="27"/>
      <c r="D145" s="37" t="s">
        <v>41</v>
      </c>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425"/>
      <c r="BA145" s="425"/>
      <c r="BB145" s="425"/>
      <c r="BC145" s="425"/>
      <c r="BD145" s="425"/>
      <c r="BE145" s="425"/>
      <c r="BF145" s="425"/>
      <c r="BG145" s="425"/>
      <c r="BH145" s="425"/>
      <c r="BI145" s="425"/>
      <c r="BJ145" s="425"/>
      <c r="BK145" s="425"/>
      <c r="BL145" s="425"/>
      <c r="BM145" s="425"/>
      <c r="BN145" s="425"/>
      <c r="BO145" s="425"/>
      <c r="BP145" s="425"/>
      <c r="BQ145" s="425"/>
      <c r="BR145" s="425"/>
      <c r="BS145" s="425"/>
      <c r="BT145" s="425"/>
      <c r="BU145" s="425"/>
      <c r="BV145" s="425"/>
      <c r="BW145" s="425"/>
      <c r="BX145" s="455"/>
      <c r="BY145" s="455"/>
      <c r="BZ145" s="455"/>
      <c r="CA145" s="455"/>
      <c r="CB145" s="455"/>
      <c r="CC145" s="455"/>
      <c r="CD145" s="455"/>
      <c r="CE145" s="455"/>
      <c r="CF145" s="455"/>
      <c r="CG145" s="455"/>
      <c r="CH145" s="455"/>
      <c r="CI145" s="455"/>
      <c r="CJ145" s="455"/>
      <c r="CK145" s="573"/>
      <c r="CL145" s="573"/>
      <c r="CM145" s="573"/>
      <c r="CN145" s="573"/>
      <c r="CO145" s="573"/>
      <c r="CP145" s="441"/>
      <c r="CQ145" s="442"/>
    </row>
    <row r="146" spans="4:95" ht="6.75" customHeight="1">
      <c r="D146" s="2" t="s">
        <v>3</v>
      </c>
      <c r="E146" s="5"/>
      <c r="F146" s="5"/>
      <c r="G146" s="5"/>
      <c r="H146" s="5"/>
      <c r="I146" s="5"/>
      <c r="J146" s="5"/>
      <c r="K146" s="4"/>
      <c r="L146" s="4"/>
      <c r="M146" s="4"/>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469"/>
      <c r="BY146" s="469"/>
      <c r="BZ146" s="469"/>
      <c r="CA146" s="469"/>
      <c r="CB146" s="469"/>
      <c r="CC146" s="469"/>
      <c r="CD146" s="469"/>
      <c r="CE146" s="469"/>
      <c r="CF146" s="469"/>
      <c r="CG146" s="469"/>
      <c r="CH146" s="469"/>
      <c r="CI146" s="469"/>
      <c r="CJ146" s="469"/>
      <c r="CK146" s="574"/>
      <c r="CL146" s="574"/>
      <c r="CM146" s="574"/>
      <c r="CN146" s="574"/>
      <c r="CO146" s="574"/>
      <c r="CP146" s="4"/>
      <c r="CQ146" s="4"/>
    </row>
    <row r="147" spans="3:95" ht="13.5" customHeight="1">
      <c r="C147" s="7" t="s">
        <v>4</v>
      </c>
      <c r="D147" s="1" t="s">
        <v>275</v>
      </c>
      <c r="E147" s="42">
        <v>7.48</v>
      </c>
      <c r="F147" s="42">
        <v>7.53</v>
      </c>
      <c r="G147" s="42">
        <v>7.55</v>
      </c>
      <c r="H147" s="42">
        <v>7.58</v>
      </c>
      <c r="I147" s="42">
        <v>7.59</v>
      </c>
      <c r="J147" s="42">
        <v>7.61</v>
      </c>
      <c r="K147" s="42">
        <v>7.64</v>
      </c>
      <c r="L147" s="42">
        <v>7.67</v>
      </c>
      <c r="M147" s="42">
        <v>7.71</v>
      </c>
      <c r="N147" s="140">
        <v>7.73</v>
      </c>
      <c r="O147" s="140">
        <v>7.75</v>
      </c>
      <c r="P147" s="140">
        <v>7.77</v>
      </c>
      <c r="Q147" s="140"/>
      <c r="R147" s="140">
        <v>7.84</v>
      </c>
      <c r="S147" s="140">
        <v>7.85</v>
      </c>
      <c r="T147" s="140">
        <v>7.88</v>
      </c>
      <c r="U147" s="140">
        <v>7.89</v>
      </c>
      <c r="V147" s="140">
        <v>7.9</v>
      </c>
      <c r="W147" s="140">
        <v>7.92</v>
      </c>
      <c r="X147" s="140">
        <v>7.93</v>
      </c>
      <c r="Y147" s="140">
        <v>7.96</v>
      </c>
      <c r="Z147" s="140">
        <v>7.98</v>
      </c>
      <c r="AA147" s="140">
        <v>8.01</v>
      </c>
      <c r="AB147" s="140">
        <f aca="true" t="shared" si="28" ref="AB147:AI147">+AB106-0.02</f>
        <v>8.02</v>
      </c>
      <c r="AC147" s="140">
        <f t="shared" si="28"/>
        <v>8.040000000000001</v>
      </c>
      <c r="AD147" s="140">
        <f t="shared" si="28"/>
        <v>8.05</v>
      </c>
      <c r="AE147" s="140">
        <f t="shared" si="28"/>
        <v>8.06</v>
      </c>
      <c r="AF147" s="140">
        <f t="shared" si="28"/>
        <v>8.08</v>
      </c>
      <c r="AG147" s="140">
        <f t="shared" si="28"/>
        <v>8.08</v>
      </c>
      <c r="AH147" s="140">
        <f t="shared" si="28"/>
        <v>8.08</v>
      </c>
      <c r="AI147" s="140">
        <f t="shared" si="28"/>
        <v>8.08</v>
      </c>
      <c r="AJ147" s="140">
        <f>+AJ106-0.04</f>
        <v>8.05</v>
      </c>
      <c r="AK147" s="140">
        <f>+AK106-0.04</f>
        <v>8.05</v>
      </c>
      <c r="AL147" s="140">
        <f>+AL106-0.06</f>
        <v>8.02</v>
      </c>
      <c r="AM147" s="140">
        <f>+AM106-0.08</f>
        <v>8</v>
      </c>
      <c r="AN147" s="140">
        <v>8</v>
      </c>
      <c r="AO147" s="140">
        <f>+AO106-0.08</f>
        <v>8</v>
      </c>
      <c r="AP147" s="140">
        <f>+AP106-0.08</f>
        <v>7.99</v>
      </c>
      <c r="AQ147" s="140">
        <f>+AQ106-0.08</f>
        <v>7.99</v>
      </c>
      <c r="AR147" s="140"/>
      <c r="AS147" s="140">
        <f aca="true" t="shared" si="29" ref="AS147:AY147">+AS106-0.08</f>
        <v>7.98</v>
      </c>
      <c r="AT147" s="140">
        <f t="shared" si="29"/>
        <v>7.98</v>
      </c>
      <c r="AU147" s="140">
        <f t="shared" si="29"/>
        <v>7.98</v>
      </c>
      <c r="AV147" s="140">
        <f t="shared" si="29"/>
        <v>7.970000000000001</v>
      </c>
      <c r="AW147" s="140">
        <f t="shared" si="29"/>
        <v>7.970000000000001</v>
      </c>
      <c r="AX147" s="140">
        <f t="shared" si="29"/>
        <v>7.970000000000001</v>
      </c>
      <c r="AY147" s="140">
        <f t="shared" si="29"/>
        <v>7.970000000000001</v>
      </c>
      <c r="AZ147" s="140"/>
      <c r="BA147" s="140"/>
      <c r="BB147" s="140"/>
      <c r="BC147" s="140"/>
      <c r="BD147" s="140"/>
      <c r="BE147" s="140"/>
      <c r="BF147" s="140"/>
      <c r="BG147" s="140">
        <f>+BG106-0.08</f>
        <v>7.79</v>
      </c>
      <c r="BH147" s="140">
        <f>+BH106-0.08</f>
        <v>7.7299999999999995</v>
      </c>
      <c r="BI147" s="140">
        <f>+BI106-0.08</f>
        <v>7.7299999999999995</v>
      </c>
      <c r="BJ147" s="140"/>
      <c r="BK147" s="140"/>
      <c r="BL147" s="140"/>
      <c r="BM147" s="140"/>
      <c r="BN147" s="140"/>
      <c r="BO147" s="140"/>
      <c r="BP147" s="140"/>
      <c r="BQ147" s="140"/>
      <c r="BR147" s="140"/>
      <c r="BS147" s="140"/>
      <c r="BT147" s="140"/>
      <c r="BU147" s="140">
        <f>+BU106-0.08</f>
        <v>7.01</v>
      </c>
      <c r="BV147" s="140">
        <f>+BV106-0.08</f>
        <v>6.99</v>
      </c>
      <c r="BW147" s="140"/>
      <c r="BX147" s="470"/>
      <c r="BY147" s="470"/>
      <c r="BZ147" s="470"/>
      <c r="CA147" s="470"/>
      <c r="CB147" s="470"/>
      <c r="CC147" s="470"/>
      <c r="CD147" s="470"/>
      <c r="CE147" s="470"/>
      <c r="CF147" s="470"/>
      <c r="CG147" s="470"/>
      <c r="CH147" s="470"/>
      <c r="CI147" s="470"/>
      <c r="CJ147" s="470"/>
      <c r="CK147" s="575">
        <f>+CK106-0.08</f>
        <v>6.99</v>
      </c>
      <c r="CL147" s="575">
        <f>+CL106-0.08</f>
        <v>6.989999999999999</v>
      </c>
      <c r="CM147" s="575"/>
      <c r="CN147" s="575"/>
      <c r="CO147" s="575">
        <f>+CO106-0.08</f>
        <v>6.989999999999999</v>
      </c>
      <c r="CP147" s="584">
        <f ca="1">NOW()</f>
        <v>40163.370925</v>
      </c>
      <c r="CQ147" s="584"/>
    </row>
    <row r="148" spans="3:95" ht="13.5" customHeight="1">
      <c r="C148" s="76" t="s">
        <v>54</v>
      </c>
      <c r="D148" s="1" t="s">
        <v>55</v>
      </c>
      <c r="E148" s="42"/>
      <c r="F148" s="42"/>
      <c r="G148" s="42"/>
      <c r="H148" s="42"/>
      <c r="I148" s="42"/>
      <c r="J148" s="42"/>
      <c r="K148" s="42"/>
      <c r="L148" s="42"/>
      <c r="M148" s="42"/>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470"/>
      <c r="BY148" s="470"/>
      <c r="BZ148" s="470"/>
      <c r="CA148" s="470"/>
      <c r="CB148" s="470"/>
      <c r="CC148" s="470"/>
      <c r="CD148" s="470"/>
      <c r="CE148" s="470"/>
      <c r="CF148" s="470"/>
      <c r="CG148" s="470"/>
      <c r="CH148" s="470"/>
      <c r="CI148" s="470"/>
      <c r="CJ148" s="470"/>
      <c r="CK148" s="575"/>
      <c r="CL148" s="575"/>
      <c r="CM148" s="575"/>
      <c r="CN148" s="575"/>
      <c r="CO148" s="575"/>
      <c r="CP148" s="43"/>
      <c r="CQ148" s="71"/>
    </row>
    <row r="149" spans="3:95" ht="13.5" customHeight="1">
      <c r="C149" s="278" t="s">
        <v>184</v>
      </c>
      <c r="D149" s="1" t="s">
        <v>204</v>
      </c>
      <c r="E149" s="42"/>
      <c r="F149" s="42"/>
      <c r="G149" s="42"/>
      <c r="H149" s="42"/>
      <c r="I149" s="42"/>
      <c r="J149" s="42"/>
      <c r="K149" s="42"/>
      <c r="L149" s="42"/>
      <c r="M149" s="42"/>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470"/>
      <c r="BY149" s="470"/>
      <c r="BZ149" s="470"/>
      <c r="CA149" s="470"/>
      <c r="CB149" s="470"/>
      <c r="CC149" s="470"/>
      <c r="CD149" s="470"/>
      <c r="CE149" s="470"/>
      <c r="CF149" s="470"/>
      <c r="CG149" s="470"/>
      <c r="CH149" s="470"/>
      <c r="CI149" s="470"/>
      <c r="CJ149" s="470"/>
      <c r="CK149" s="575"/>
      <c r="CL149" s="575"/>
      <c r="CM149" s="575"/>
      <c r="CN149" s="575"/>
      <c r="CO149" s="575"/>
      <c r="CP149" s="43"/>
      <c r="CQ149" s="71"/>
    </row>
    <row r="150" spans="3:95" ht="13.5" customHeight="1">
      <c r="C150" s="278"/>
      <c r="D150" s="279" t="s">
        <v>187</v>
      </c>
      <c r="E150" s="42"/>
      <c r="F150" s="42"/>
      <c r="G150" s="42"/>
      <c r="H150" s="42"/>
      <c r="I150" s="42"/>
      <c r="J150" s="42"/>
      <c r="K150" s="42"/>
      <c r="L150" s="42"/>
      <c r="M150" s="42"/>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301"/>
      <c r="BH150" s="301"/>
      <c r="BI150" s="301"/>
      <c r="BJ150" s="301"/>
      <c r="BK150" s="301"/>
      <c r="BL150" s="301"/>
      <c r="BM150" s="301"/>
      <c r="BN150" s="301"/>
      <c r="BO150" s="301"/>
      <c r="BP150" s="301"/>
      <c r="BQ150" s="301"/>
      <c r="BR150" s="301"/>
      <c r="BS150" s="301"/>
      <c r="BT150" s="301"/>
      <c r="BU150" s="140"/>
      <c r="BV150" s="140"/>
      <c r="BW150" s="140"/>
      <c r="BX150" s="470"/>
      <c r="BY150" s="470"/>
      <c r="BZ150" s="470"/>
      <c r="CA150" s="470"/>
      <c r="CB150" s="470"/>
      <c r="CC150" s="470"/>
      <c r="CD150" s="470"/>
      <c r="CE150" s="470"/>
      <c r="CF150" s="470"/>
      <c r="CG150" s="470"/>
      <c r="CH150" s="470"/>
      <c r="CI150" s="470"/>
      <c r="CJ150" s="470"/>
      <c r="CK150" s="575"/>
      <c r="CL150" s="575"/>
      <c r="CM150" s="575"/>
      <c r="CN150" s="575"/>
      <c r="CO150" s="575"/>
      <c r="CP150" s="43"/>
      <c r="CQ150" s="71"/>
    </row>
    <row r="151" spans="3:95" ht="13.5" customHeight="1">
      <c r="C151" s="76" t="s">
        <v>203</v>
      </c>
      <c r="D151" s="1" t="s">
        <v>206</v>
      </c>
      <c r="E151" s="42"/>
      <c r="F151" s="42"/>
      <c r="G151" s="42"/>
      <c r="H151" s="42"/>
      <c r="I151" s="42"/>
      <c r="J151" s="42"/>
      <c r="K151" s="42"/>
      <c r="L151" s="42"/>
      <c r="M151" s="42"/>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470"/>
      <c r="BY151" s="470"/>
      <c r="BZ151" s="470"/>
      <c r="CA151" s="470"/>
      <c r="CB151" s="470"/>
      <c r="CC151" s="470"/>
      <c r="CD151" s="470"/>
      <c r="CE151" s="470"/>
      <c r="CF151" s="470"/>
      <c r="CG151" s="470"/>
      <c r="CH151" s="470"/>
      <c r="CI151" s="470"/>
      <c r="CJ151" s="470"/>
      <c r="CK151" s="575"/>
      <c r="CL151" s="575"/>
      <c r="CM151" s="575"/>
      <c r="CN151" s="575"/>
      <c r="CO151" s="575"/>
      <c r="CP151" s="43"/>
      <c r="CQ151" s="71"/>
    </row>
    <row r="152" spans="3:95" ht="13.5" customHeight="1">
      <c r="C152" s="76" t="s">
        <v>225</v>
      </c>
      <c r="D152" s="1" t="s">
        <v>252</v>
      </c>
      <c r="E152" s="42"/>
      <c r="F152" s="42"/>
      <c r="G152" s="42"/>
      <c r="H152" s="42"/>
      <c r="I152" s="42"/>
      <c r="J152" s="42"/>
      <c r="K152" s="42"/>
      <c r="L152" s="42"/>
      <c r="M152" s="42"/>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470"/>
      <c r="BY152" s="470"/>
      <c r="BZ152" s="470"/>
      <c r="CA152" s="470"/>
      <c r="CB152" s="470"/>
      <c r="CC152" s="470"/>
      <c r="CD152" s="470"/>
      <c r="CE152" s="470"/>
      <c r="CF152" s="470"/>
      <c r="CG152" s="470"/>
      <c r="CH152" s="470"/>
      <c r="CI152" s="470"/>
      <c r="CJ152" s="470"/>
      <c r="CK152" s="575"/>
      <c r="CL152" s="575"/>
      <c r="CM152" s="575"/>
      <c r="CN152" s="575"/>
      <c r="CO152" s="575"/>
      <c r="CP152" s="43"/>
      <c r="CQ152" s="71"/>
    </row>
    <row r="153" spans="3:95"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71"/>
      <c r="BY153" s="471"/>
      <c r="BZ153" s="471"/>
      <c r="CA153" s="471"/>
      <c r="CB153" s="471"/>
      <c r="CC153" s="471"/>
      <c r="CD153" s="471"/>
      <c r="CE153" s="471"/>
      <c r="CF153" s="471"/>
      <c r="CG153" s="471"/>
      <c r="CH153" s="471"/>
      <c r="CI153" s="471"/>
      <c r="CJ153" s="471"/>
      <c r="CK153" s="581"/>
      <c r="CL153" s="581"/>
      <c r="CM153" s="581"/>
      <c r="CN153" s="581"/>
      <c r="CO153" s="581"/>
      <c r="CP153" s="43"/>
      <c r="CQ153" s="4"/>
    </row>
    <row r="154" spans="3:95" ht="13.5" customHeight="1">
      <c r="C154" s="6">
        <v>1</v>
      </c>
      <c r="D154" s="1" t="s">
        <v>26</v>
      </c>
      <c r="E154" s="5"/>
      <c r="F154" s="5"/>
      <c r="G154" s="5"/>
      <c r="H154" s="5"/>
      <c r="I154" s="5"/>
      <c r="J154" s="5"/>
      <c r="K154" s="5"/>
      <c r="L154" s="4"/>
      <c r="M154" s="4"/>
      <c r="N154" s="4"/>
      <c r="O154" s="4"/>
      <c r="P154" s="4"/>
      <c r="Q154" s="4"/>
      <c r="R154" s="4"/>
      <c r="S154" s="4"/>
      <c r="X154" s="4"/>
      <c r="BX154" s="472"/>
      <c r="BY154" s="472"/>
      <c r="BZ154" s="472"/>
      <c r="CA154" s="472"/>
      <c r="CB154" s="472"/>
      <c r="CC154" s="472"/>
      <c r="CD154" s="472"/>
      <c r="CJ154" s="472"/>
      <c r="CP154" s="4"/>
      <c r="CQ154" s="4"/>
    </row>
    <row r="155" spans="3:95"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73"/>
      <c r="BY155" s="473"/>
      <c r="BZ155" s="473"/>
      <c r="CA155" s="473"/>
      <c r="CB155" s="473"/>
      <c r="CC155" s="473"/>
      <c r="CD155" s="473"/>
      <c r="CE155" s="473"/>
      <c r="CF155" s="473"/>
      <c r="CG155" s="473"/>
      <c r="CH155" s="473"/>
      <c r="CI155" s="473"/>
      <c r="CJ155" s="473"/>
      <c r="CK155" s="582"/>
      <c r="CL155" s="582"/>
      <c r="CM155" s="582"/>
      <c r="CN155" s="582"/>
      <c r="CO155" s="582"/>
      <c r="CP155" s="4"/>
      <c r="CQ155" s="4"/>
    </row>
    <row r="156" spans="3:95"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73"/>
      <c r="BY156" s="473"/>
      <c r="BZ156" s="473"/>
      <c r="CA156" s="473"/>
      <c r="CB156" s="473"/>
      <c r="CC156" s="473"/>
      <c r="CD156" s="473"/>
      <c r="CE156" s="473"/>
      <c r="CF156" s="473"/>
      <c r="CG156" s="473"/>
      <c r="CH156" s="473"/>
      <c r="CI156" s="473"/>
      <c r="CJ156" s="473"/>
      <c r="CK156" s="582"/>
      <c r="CL156" s="582"/>
      <c r="CM156" s="582"/>
      <c r="CN156" s="582"/>
      <c r="CO156" s="582"/>
      <c r="CP156" s="4"/>
      <c r="CQ156" s="4"/>
    </row>
    <row r="157" spans="3:95"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73"/>
      <c r="BY157" s="473"/>
      <c r="BZ157" s="473"/>
      <c r="CA157" s="473"/>
      <c r="CB157" s="473"/>
      <c r="CC157" s="473"/>
      <c r="CD157" s="473"/>
      <c r="CE157" s="473"/>
      <c r="CF157" s="473"/>
      <c r="CG157" s="473"/>
      <c r="CH157" s="473"/>
      <c r="CI157" s="473"/>
      <c r="CJ157" s="473"/>
      <c r="CK157" s="582"/>
      <c r="CL157" s="582"/>
      <c r="CM157" s="582"/>
      <c r="CN157" s="582"/>
      <c r="CO157" s="582"/>
      <c r="CP157" s="4"/>
      <c r="CQ157" s="4"/>
    </row>
    <row r="158" spans="3:95"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73"/>
      <c r="BY158" s="473"/>
      <c r="BZ158" s="473"/>
      <c r="CA158" s="473"/>
      <c r="CB158" s="473"/>
      <c r="CC158" s="473"/>
      <c r="CD158" s="473"/>
      <c r="CE158" s="473"/>
      <c r="CF158" s="473"/>
      <c r="CG158" s="473"/>
      <c r="CH158" s="473"/>
      <c r="CI158" s="473"/>
      <c r="CJ158" s="473"/>
      <c r="CK158" s="582"/>
      <c r="CL158" s="582"/>
      <c r="CM158" s="582"/>
      <c r="CN158" s="582"/>
      <c r="CO158" s="582"/>
      <c r="CP158" s="4"/>
      <c r="CQ158" s="4"/>
    </row>
    <row r="159" spans="3:95"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73"/>
      <c r="BY159" s="473"/>
      <c r="BZ159" s="473"/>
      <c r="CA159" s="473"/>
      <c r="CB159" s="473"/>
      <c r="CC159" s="473"/>
      <c r="CD159" s="473"/>
      <c r="CE159" s="473"/>
      <c r="CF159" s="473"/>
      <c r="CG159" s="473"/>
      <c r="CH159" s="473"/>
      <c r="CI159" s="473"/>
      <c r="CJ159" s="473"/>
      <c r="CK159" s="582"/>
      <c r="CL159" s="582"/>
      <c r="CM159" s="582"/>
      <c r="CN159" s="582"/>
      <c r="CO159" s="582"/>
      <c r="CP159" s="4"/>
      <c r="CQ159" s="4"/>
    </row>
    <row r="160" spans="3:95"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73"/>
      <c r="BY160" s="473"/>
      <c r="BZ160" s="473"/>
      <c r="CA160" s="473"/>
      <c r="CB160" s="473"/>
      <c r="CC160" s="473"/>
      <c r="CD160" s="473"/>
      <c r="CE160" s="473"/>
      <c r="CF160" s="473"/>
      <c r="CG160" s="473"/>
      <c r="CH160" s="473"/>
      <c r="CI160" s="473"/>
      <c r="CJ160" s="473"/>
      <c r="CK160" s="582"/>
      <c r="CL160" s="582"/>
      <c r="CM160" s="582"/>
      <c r="CN160" s="582"/>
      <c r="CO160" s="582"/>
      <c r="CP160" s="4"/>
      <c r="CQ160" s="4"/>
    </row>
    <row r="161" spans="3:95"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74"/>
      <c r="BY161" s="474"/>
      <c r="BZ161" s="474"/>
      <c r="CA161" s="474"/>
      <c r="CB161" s="474"/>
      <c r="CC161" s="474"/>
      <c r="CD161" s="474"/>
      <c r="CE161" s="474"/>
      <c r="CF161" s="474"/>
      <c r="CG161" s="474"/>
      <c r="CH161" s="474"/>
      <c r="CI161" s="474"/>
      <c r="CJ161" s="474"/>
      <c r="CK161" s="583"/>
      <c r="CL161" s="583"/>
      <c r="CM161" s="583"/>
      <c r="CN161" s="583"/>
      <c r="CO161" s="583"/>
      <c r="CP161" s="5"/>
      <c r="CQ161" s="5"/>
    </row>
    <row r="162" spans="3:95"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74"/>
      <c r="BY162" s="474"/>
      <c r="BZ162" s="474"/>
      <c r="CA162" s="474"/>
      <c r="CB162" s="474"/>
      <c r="CC162" s="474"/>
      <c r="CD162" s="474"/>
      <c r="CE162" s="474"/>
      <c r="CF162" s="474"/>
      <c r="CG162" s="474"/>
      <c r="CH162" s="474"/>
      <c r="CI162" s="474"/>
      <c r="CJ162" s="474"/>
      <c r="CK162" s="583"/>
      <c r="CL162" s="583"/>
      <c r="CM162" s="583"/>
      <c r="CN162" s="583"/>
      <c r="CO162" s="583"/>
      <c r="CP162" s="5"/>
      <c r="CQ162" s="5"/>
    </row>
    <row r="163" spans="3:95"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74"/>
      <c r="BY163" s="474"/>
      <c r="BZ163" s="474"/>
      <c r="CA163" s="474"/>
      <c r="CB163" s="474"/>
      <c r="CC163" s="474"/>
      <c r="CD163" s="474"/>
      <c r="CE163" s="474"/>
      <c r="CF163" s="474"/>
      <c r="CG163" s="474"/>
      <c r="CH163" s="474"/>
      <c r="CI163" s="474"/>
      <c r="CJ163" s="474"/>
      <c r="CK163" s="583"/>
      <c r="CL163" s="583"/>
      <c r="CM163" s="583"/>
      <c r="CN163" s="583"/>
      <c r="CO163" s="583"/>
      <c r="CP163" s="5"/>
      <c r="CQ163" s="5"/>
    </row>
    <row r="164" spans="3:95"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74"/>
      <c r="BY164" s="474"/>
      <c r="BZ164" s="474"/>
      <c r="CA164" s="474"/>
      <c r="CB164" s="474"/>
      <c r="CC164" s="474"/>
      <c r="CD164" s="474"/>
      <c r="CE164" s="474"/>
      <c r="CF164" s="474"/>
      <c r="CG164" s="474"/>
      <c r="CH164" s="474"/>
      <c r="CI164" s="474"/>
      <c r="CJ164" s="474"/>
      <c r="CK164" s="583"/>
      <c r="CL164" s="583"/>
      <c r="CM164" s="583"/>
      <c r="CN164" s="583"/>
      <c r="CO164" s="583"/>
      <c r="CP164" s="5"/>
      <c r="CQ164" s="5"/>
    </row>
    <row r="165" spans="3:95"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74"/>
      <c r="BY165" s="474"/>
      <c r="BZ165" s="474"/>
      <c r="CA165" s="474"/>
      <c r="CB165" s="474"/>
      <c r="CC165" s="474"/>
      <c r="CD165" s="474"/>
      <c r="CE165" s="474"/>
      <c r="CF165" s="474"/>
      <c r="CG165" s="474"/>
      <c r="CH165" s="474"/>
      <c r="CI165" s="474"/>
      <c r="CJ165" s="474"/>
      <c r="CK165" s="583"/>
      <c r="CL165" s="583"/>
      <c r="CM165" s="583"/>
      <c r="CN165" s="583"/>
      <c r="CO165" s="583"/>
      <c r="CP165" s="5"/>
      <c r="CQ165" s="5"/>
    </row>
    <row r="166" spans="3:95" ht="14.25" hidden="1">
      <c r="C166" s="6">
        <v>12</v>
      </c>
      <c r="D166" s="1" t="s">
        <v>118</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74"/>
      <c r="BY166" s="474"/>
      <c r="BZ166" s="474"/>
      <c r="CA166" s="474"/>
      <c r="CB166" s="474"/>
      <c r="CC166" s="474"/>
      <c r="CD166" s="474"/>
      <c r="CE166" s="474"/>
      <c r="CF166" s="474"/>
      <c r="CG166" s="474"/>
      <c r="CH166" s="474"/>
      <c r="CI166" s="474"/>
      <c r="CJ166" s="474"/>
      <c r="CK166" s="583"/>
      <c r="CL166" s="583"/>
      <c r="CM166" s="583"/>
      <c r="CN166" s="583"/>
      <c r="CO166" s="583"/>
      <c r="CP166" s="5"/>
      <c r="CQ166" s="5"/>
    </row>
    <row r="167" spans="3:95" ht="14.25" hidden="1">
      <c r="C167" s="6">
        <v>13</v>
      </c>
      <c r="D167" s="1" t="s">
        <v>119</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74"/>
      <c r="BY167" s="474"/>
      <c r="BZ167" s="474"/>
      <c r="CA167" s="474"/>
      <c r="CB167" s="474"/>
      <c r="CC167" s="474"/>
      <c r="CD167" s="474"/>
      <c r="CE167" s="474"/>
      <c r="CF167" s="474"/>
      <c r="CG167" s="474"/>
      <c r="CH167" s="474"/>
      <c r="CI167" s="474"/>
      <c r="CJ167" s="474"/>
      <c r="CK167" s="583"/>
      <c r="CL167" s="583"/>
      <c r="CM167" s="583"/>
      <c r="CN167" s="583"/>
      <c r="CO167" s="583"/>
      <c r="CP167" s="5"/>
      <c r="CQ167" s="5"/>
    </row>
    <row r="168" spans="3:95" ht="13.5" customHeight="1">
      <c r="C168" s="6">
        <v>12</v>
      </c>
      <c r="D168" s="1" t="s">
        <v>153</v>
      </c>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74"/>
      <c r="BY168" s="474"/>
      <c r="BZ168" s="474"/>
      <c r="CA168" s="474"/>
      <c r="CB168" s="474"/>
      <c r="CC168" s="474"/>
      <c r="CD168" s="474"/>
      <c r="CE168" s="474"/>
      <c r="CF168" s="474"/>
      <c r="CG168" s="474"/>
      <c r="CH168" s="474"/>
      <c r="CI168" s="474"/>
      <c r="CJ168" s="474"/>
      <c r="CK168" s="583"/>
      <c r="CL168" s="583"/>
      <c r="CM168" s="583"/>
      <c r="CN168" s="583"/>
      <c r="CO168" s="583"/>
      <c r="CP168" s="5"/>
      <c r="CQ168" s="5"/>
    </row>
    <row r="169" spans="3:95" ht="13.5" customHeight="1">
      <c r="C169" s="6">
        <v>13</v>
      </c>
      <c r="D169" s="1" t="s">
        <v>154</v>
      </c>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474"/>
      <c r="BY169" s="474"/>
      <c r="BZ169" s="474"/>
      <c r="CA169" s="474"/>
      <c r="CB169" s="474"/>
      <c r="CC169" s="474"/>
      <c r="CD169" s="474"/>
      <c r="CE169" s="474"/>
      <c r="CF169" s="474"/>
      <c r="CG169" s="474"/>
      <c r="CH169" s="474"/>
      <c r="CI169" s="474"/>
      <c r="CJ169" s="474"/>
      <c r="CK169" s="583"/>
      <c r="CL169" s="583"/>
      <c r="CM169" s="583"/>
      <c r="CN169" s="583"/>
      <c r="CO169" s="583"/>
      <c r="CP169" s="5"/>
      <c r="CQ169" s="5"/>
    </row>
    <row r="170" spans="3:95" ht="14.25" hidden="1" outlineLevel="1">
      <c r="C170" s="6">
        <v>14</v>
      </c>
      <c r="D170" s="1" t="s">
        <v>215</v>
      </c>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474"/>
      <c r="BY170" s="474"/>
      <c r="BZ170" s="474"/>
      <c r="CA170" s="474"/>
      <c r="CB170" s="474"/>
      <c r="CC170" s="474"/>
      <c r="CD170" s="474"/>
      <c r="CE170" s="474"/>
      <c r="CF170" s="474"/>
      <c r="CG170" s="474"/>
      <c r="CH170" s="474"/>
      <c r="CI170" s="474"/>
      <c r="CJ170" s="474"/>
      <c r="CK170" s="583"/>
      <c r="CL170" s="583"/>
      <c r="CM170" s="583"/>
      <c r="CN170" s="583"/>
      <c r="CO170" s="583"/>
      <c r="CP170" s="5"/>
      <c r="CQ170" s="5"/>
    </row>
    <row r="171" spans="3:95" ht="14.25" hidden="1" outlineLevel="1">
      <c r="C171" s="6">
        <v>15</v>
      </c>
      <c r="D171" s="1" t="s">
        <v>219</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474"/>
      <c r="BY171" s="474"/>
      <c r="BZ171" s="474"/>
      <c r="CA171" s="474"/>
      <c r="CB171" s="474"/>
      <c r="CC171" s="474"/>
      <c r="CD171" s="474"/>
      <c r="CE171" s="474"/>
      <c r="CF171" s="474"/>
      <c r="CG171" s="474"/>
      <c r="CH171" s="474"/>
      <c r="CI171" s="474"/>
      <c r="CJ171" s="474"/>
      <c r="CK171" s="583"/>
      <c r="CL171" s="583"/>
      <c r="CM171" s="583"/>
      <c r="CN171" s="583"/>
      <c r="CO171" s="583"/>
      <c r="CP171" s="5"/>
      <c r="CQ171" s="5"/>
    </row>
    <row r="172" spans="3:95" ht="14.25" hidden="1" outlineLevel="1">
      <c r="C172" s="6"/>
      <c r="D172" s="1" t="s">
        <v>220</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474"/>
      <c r="BY172" s="474"/>
      <c r="BZ172" s="474"/>
      <c r="CA172" s="474"/>
      <c r="CB172" s="474"/>
      <c r="CC172" s="474"/>
      <c r="CD172" s="474"/>
      <c r="CE172" s="474"/>
      <c r="CF172" s="474"/>
      <c r="CG172" s="474"/>
      <c r="CH172" s="474"/>
      <c r="CI172" s="474"/>
      <c r="CJ172" s="474"/>
      <c r="CK172" s="583"/>
      <c r="CL172" s="583"/>
      <c r="CM172" s="583"/>
      <c r="CN172" s="583"/>
      <c r="CO172" s="583"/>
      <c r="CP172" s="5"/>
      <c r="CQ172" s="5"/>
    </row>
    <row r="173" spans="3:95" ht="14.25" hidden="1" outlineLevel="1">
      <c r="C173" s="6"/>
      <c r="D173" s="307" t="s">
        <v>221</v>
      </c>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474"/>
      <c r="BY173" s="474"/>
      <c r="BZ173" s="474"/>
      <c r="CA173" s="474"/>
      <c r="CB173" s="474"/>
      <c r="CC173" s="474"/>
      <c r="CD173" s="474"/>
      <c r="CE173" s="474"/>
      <c r="CF173" s="474"/>
      <c r="CG173" s="474"/>
      <c r="CH173" s="474"/>
      <c r="CI173" s="474"/>
      <c r="CJ173" s="474"/>
      <c r="CK173" s="583"/>
      <c r="CL173" s="583"/>
      <c r="CM173" s="583"/>
      <c r="CN173" s="583"/>
      <c r="CO173" s="583"/>
      <c r="CP173" s="5"/>
      <c r="CQ173" s="5"/>
    </row>
    <row r="174" spans="3:95" ht="14.25" hidden="1" outlineLevel="1">
      <c r="C174" s="6"/>
      <c r="D174" s="307" t="s">
        <v>222</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474"/>
      <c r="BY174" s="474"/>
      <c r="BZ174" s="474"/>
      <c r="CA174" s="474"/>
      <c r="CB174" s="474"/>
      <c r="CC174" s="474"/>
      <c r="CD174" s="474"/>
      <c r="CE174" s="474"/>
      <c r="CF174" s="474"/>
      <c r="CG174" s="474"/>
      <c r="CH174" s="474"/>
      <c r="CI174" s="474"/>
      <c r="CJ174" s="474"/>
      <c r="CK174" s="583"/>
      <c r="CL174" s="583"/>
      <c r="CM174" s="583"/>
      <c r="CN174" s="583"/>
      <c r="CO174" s="583"/>
      <c r="CP174" s="5"/>
      <c r="CQ174" s="5"/>
    </row>
    <row r="175" spans="3:95" ht="3" customHeight="1" collapsed="1">
      <c r="C175" s="2"/>
      <c r="D175" s="2"/>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474"/>
      <c r="BY175" s="474"/>
      <c r="BZ175" s="474"/>
      <c r="CA175" s="474"/>
      <c r="CB175" s="474"/>
      <c r="CC175" s="474"/>
      <c r="CD175" s="474"/>
      <c r="CE175" s="474"/>
      <c r="CF175" s="474"/>
      <c r="CG175" s="474"/>
      <c r="CH175" s="474"/>
      <c r="CI175" s="474"/>
      <c r="CJ175" s="474"/>
      <c r="CK175" s="583"/>
      <c r="CL175" s="583"/>
      <c r="CM175" s="583"/>
      <c r="CN175" s="583"/>
      <c r="CO175" s="583"/>
      <c r="CP175" s="5"/>
      <c r="CQ175" s="5"/>
    </row>
    <row r="176" spans="76:88" ht="12.75">
      <c r="BX176" s="472"/>
      <c r="BY176" s="472"/>
      <c r="BZ176" s="472"/>
      <c r="CA176" s="472"/>
      <c r="CB176" s="472"/>
      <c r="CC176" s="472"/>
      <c r="CD176" s="472"/>
      <c r="CJ176" s="472"/>
    </row>
    <row r="177" spans="76:88" ht="12.75">
      <c r="BX177" s="472"/>
      <c r="BY177" s="472"/>
      <c r="BZ177" s="472"/>
      <c r="CA177" s="472"/>
      <c r="CB177" s="472"/>
      <c r="CC177" s="472"/>
      <c r="CD177" s="472"/>
      <c r="CJ177" s="472"/>
    </row>
    <row r="178" spans="76:88" ht="12.75">
      <c r="BX178" s="472"/>
      <c r="BY178" s="472"/>
      <c r="BZ178" s="472"/>
      <c r="CA178" s="472"/>
      <c r="CB178" s="472"/>
      <c r="CC178" s="472"/>
      <c r="CD178" s="472"/>
      <c r="CJ178" s="472"/>
    </row>
    <row r="179" spans="76:88" ht="12.75">
      <c r="BX179" s="472"/>
      <c r="BY179" s="472"/>
      <c r="BZ179" s="472"/>
      <c r="CA179" s="472"/>
      <c r="CB179" s="472"/>
      <c r="CC179" s="472"/>
      <c r="CD179" s="472"/>
      <c r="CJ179" s="472"/>
    </row>
    <row r="180" spans="76:88" ht="12.75">
      <c r="BX180" s="472"/>
      <c r="BY180" s="472"/>
      <c r="BZ180" s="472"/>
      <c r="CA180" s="472"/>
      <c r="CB180" s="472"/>
      <c r="CC180" s="472"/>
      <c r="CD180" s="472"/>
      <c r="CJ180" s="472"/>
    </row>
    <row r="181" spans="76:88" ht="12.75">
      <c r="BX181" s="472"/>
      <c r="BY181" s="472"/>
      <c r="BZ181" s="472"/>
      <c r="CA181" s="472"/>
      <c r="CB181" s="472"/>
      <c r="CC181" s="472"/>
      <c r="CD181" s="472"/>
      <c r="CJ181" s="472"/>
    </row>
    <row r="182" spans="76:88" ht="12.75">
      <c r="BX182" s="472"/>
      <c r="BY182" s="472"/>
      <c r="BZ182" s="472"/>
      <c r="CA182" s="472"/>
      <c r="CB182" s="472"/>
      <c r="CC182" s="472"/>
      <c r="CD182" s="472"/>
      <c r="CJ182" s="472"/>
    </row>
    <row r="183" spans="76:88" ht="12.75">
      <c r="BX183" s="472"/>
      <c r="BY183" s="472"/>
      <c r="BZ183" s="472"/>
      <c r="CA183" s="472"/>
      <c r="CB183" s="472"/>
      <c r="CC183" s="472"/>
      <c r="CD183" s="472"/>
      <c r="CJ183" s="472"/>
    </row>
    <row r="184" spans="76:88" ht="12.75">
      <c r="BX184" s="472"/>
      <c r="BY184" s="472"/>
      <c r="BZ184" s="472"/>
      <c r="CA184" s="472"/>
      <c r="CB184" s="472"/>
      <c r="CC184" s="472"/>
      <c r="CD184" s="472"/>
      <c r="CJ184" s="472"/>
    </row>
    <row r="185" spans="76:88" ht="12.75">
      <c r="BX185" s="472"/>
      <c r="BY185" s="472"/>
      <c r="BZ185" s="472"/>
      <c r="CA185" s="472"/>
      <c r="CB185" s="472"/>
      <c r="CC185" s="472"/>
      <c r="CD185" s="472"/>
      <c r="CJ185" s="472"/>
    </row>
    <row r="186" spans="76:88" ht="12.75">
      <c r="BX186" s="472"/>
      <c r="BY186" s="472"/>
      <c r="BZ186" s="472"/>
      <c r="CA186" s="472"/>
      <c r="CB186" s="472"/>
      <c r="CC186" s="472"/>
      <c r="CD186" s="472"/>
      <c r="CJ186" s="472"/>
    </row>
    <row r="187" spans="76:88" ht="12.75">
      <c r="BX187" s="472"/>
      <c r="BY187" s="472"/>
      <c r="BZ187" s="472"/>
      <c r="CA187" s="472"/>
      <c r="CB187" s="472"/>
      <c r="CC187" s="472"/>
      <c r="CD187" s="472"/>
      <c r="CJ187" s="472"/>
    </row>
    <row r="188" spans="76:88" ht="12.75">
      <c r="BX188" s="472"/>
      <c r="BY188" s="472"/>
      <c r="BZ188" s="472"/>
      <c r="CA188" s="472"/>
      <c r="CB188" s="472"/>
      <c r="CC188" s="472"/>
      <c r="CD188" s="472"/>
      <c r="CJ188" s="472"/>
    </row>
    <row r="189" spans="76:88" ht="12.75">
      <c r="BX189" s="472"/>
      <c r="BY189" s="472"/>
      <c r="BZ189" s="472"/>
      <c r="CA189" s="472"/>
      <c r="CB189" s="472"/>
      <c r="CC189" s="472"/>
      <c r="CD189" s="472"/>
      <c r="CJ189" s="472"/>
    </row>
    <row r="190" spans="76:88" ht="12.75">
      <c r="BX190" s="472"/>
      <c r="BY190" s="472"/>
      <c r="BZ190" s="472"/>
      <c r="CA190" s="472"/>
      <c r="CB190" s="472"/>
      <c r="CC190" s="472"/>
      <c r="CD190" s="472"/>
      <c r="CJ190" s="472"/>
    </row>
    <row r="191" spans="76:88" ht="12.75">
      <c r="BX191" s="472"/>
      <c r="BY191" s="472"/>
      <c r="BZ191" s="472"/>
      <c r="CA191" s="472"/>
      <c r="CB191" s="472"/>
      <c r="CC191" s="472"/>
      <c r="CD191" s="472"/>
      <c r="CJ191" s="472"/>
    </row>
    <row r="192" spans="76:88" ht="12.75">
      <c r="BX192" s="472"/>
      <c r="BY192" s="472"/>
      <c r="BZ192" s="472"/>
      <c r="CA192" s="472"/>
      <c r="CB192" s="472"/>
      <c r="CC192" s="472"/>
      <c r="CD192" s="472"/>
      <c r="CJ192" s="472"/>
    </row>
    <row r="193" spans="76:88" ht="12.75">
      <c r="BX193" s="472"/>
      <c r="BY193" s="472"/>
      <c r="BZ193" s="472"/>
      <c r="CA193" s="472"/>
      <c r="CB193" s="472"/>
      <c r="CC193" s="472"/>
      <c r="CD193" s="472"/>
      <c r="CJ193" s="472"/>
    </row>
    <row r="194" spans="76:88" ht="12.75">
      <c r="BX194" s="472"/>
      <c r="BY194" s="472"/>
      <c r="BZ194" s="472"/>
      <c r="CA194" s="472"/>
      <c r="CB194" s="472"/>
      <c r="CC194" s="472"/>
      <c r="CD194" s="472"/>
      <c r="CJ194" s="472"/>
    </row>
    <row r="195" spans="76:88" ht="12.75">
      <c r="BX195" s="472"/>
      <c r="BY195" s="472"/>
      <c r="BZ195" s="472"/>
      <c r="CA195" s="472"/>
      <c r="CB195" s="472"/>
      <c r="CC195" s="472"/>
      <c r="CD195" s="472"/>
      <c r="CJ195" s="472"/>
    </row>
    <row r="196" spans="76:88" ht="12.75">
      <c r="BX196" s="472"/>
      <c r="BY196" s="472"/>
      <c r="BZ196" s="472"/>
      <c r="CA196" s="472"/>
      <c r="CB196" s="472"/>
      <c r="CC196" s="472"/>
      <c r="CD196" s="472"/>
      <c r="CJ196" s="472"/>
    </row>
    <row r="197" spans="76:88" ht="12.75">
      <c r="BX197" s="472"/>
      <c r="BY197" s="472"/>
      <c r="BZ197" s="472"/>
      <c r="CA197" s="472"/>
      <c r="CB197" s="472"/>
      <c r="CC197" s="472"/>
      <c r="CD197" s="472"/>
      <c r="CJ197" s="472"/>
    </row>
    <row r="198" spans="76:88" ht="12.75">
      <c r="BX198" s="472"/>
      <c r="BY198" s="472"/>
      <c r="BZ198" s="472"/>
      <c r="CA198" s="472"/>
      <c r="CB198" s="472"/>
      <c r="CC198" s="472"/>
      <c r="CD198" s="472"/>
      <c r="CJ198" s="472"/>
    </row>
    <row r="199" spans="76:88" ht="12.75">
      <c r="BX199" s="472"/>
      <c r="BY199" s="472"/>
      <c r="BZ199" s="472"/>
      <c r="CA199" s="472"/>
      <c r="CB199" s="472"/>
      <c r="CC199" s="472"/>
      <c r="CD199" s="472"/>
      <c r="CJ199" s="472"/>
    </row>
    <row r="200" spans="76:88" ht="12.75">
      <c r="BX200" s="472"/>
      <c r="BY200" s="472"/>
      <c r="BZ200" s="472"/>
      <c r="CA200" s="472"/>
      <c r="CB200" s="472"/>
      <c r="CC200" s="472"/>
      <c r="CD200" s="472"/>
      <c r="CJ200" s="472"/>
    </row>
    <row r="201" spans="76:88" ht="12.75">
      <c r="BX201" s="472"/>
      <c r="BY201" s="472"/>
      <c r="BZ201" s="472"/>
      <c r="CA201" s="472"/>
      <c r="CB201" s="472"/>
      <c r="CC201" s="472"/>
      <c r="CD201" s="472"/>
      <c r="CJ201" s="472"/>
    </row>
    <row r="202" spans="76:88" ht="12.75">
      <c r="BX202" s="472"/>
      <c r="BY202" s="472"/>
      <c r="BZ202" s="472"/>
      <c r="CA202" s="472"/>
      <c r="CB202" s="472"/>
      <c r="CC202" s="472"/>
      <c r="CD202" s="472"/>
      <c r="CJ202" s="472"/>
    </row>
    <row r="203" spans="76:88" ht="12.75">
      <c r="BX203" s="472"/>
      <c r="BY203" s="472"/>
      <c r="BZ203" s="472"/>
      <c r="CA203" s="472"/>
      <c r="CB203" s="472"/>
      <c r="CC203" s="472"/>
      <c r="CD203" s="472"/>
      <c r="CJ203" s="472"/>
    </row>
    <row r="204" spans="76:88" ht="12.75">
      <c r="BX204" s="472"/>
      <c r="BY204" s="472"/>
      <c r="BZ204" s="472"/>
      <c r="CA204" s="472"/>
      <c r="CB204" s="472"/>
      <c r="CC204" s="472"/>
      <c r="CD204" s="472"/>
      <c r="CJ204" s="472"/>
    </row>
    <row r="205" spans="76:88" ht="12.75">
      <c r="BX205" s="472"/>
      <c r="BY205" s="472"/>
      <c r="BZ205" s="472"/>
      <c r="CA205" s="472"/>
      <c r="CB205" s="472"/>
      <c r="CC205" s="472"/>
      <c r="CD205" s="472"/>
      <c r="CJ205" s="472"/>
    </row>
    <row r="206" spans="76:88" ht="12.75">
      <c r="BX206" s="472"/>
      <c r="BY206" s="472"/>
      <c r="BZ206" s="472"/>
      <c r="CA206" s="472"/>
      <c r="CB206" s="472"/>
      <c r="CC206" s="472"/>
      <c r="CD206" s="472"/>
      <c r="CJ206" s="472"/>
    </row>
    <row r="207" spans="76:88" ht="12.75">
      <c r="BX207" s="472"/>
      <c r="BY207" s="472"/>
      <c r="BZ207" s="472"/>
      <c r="CA207" s="472"/>
      <c r="CB207" s="472"/>
      <c r="CC207" s="472"/>
      <c r="CD207" s="472"/>
      <c r="CJ207" s="472"/>
    </row>
    <row r="208" spans="76:88" ht="12.75">
      <c r="BX208" s="472"/>
      <c r="BY208" s="472"/>
      <c r="BZ208" s="472"/>
      <c r="CA208" s="472"/>
      <c r="CB208" s="472"/>
      <c r="CC208" s="472"/>
      <c r="CD208" s="472"/>
      <c r="CJ208" s="472"/>
    </row>
    <row r="209" spans="76:88" ht="12.75">
      <c r="BX209" s="472"/>
      <c r="BY209" s="472"/>
      <c r="BZ209" s="472"/>
      <c r="CA209" s="472"/>
      <c r="CB209" s="472"/>
      <c r="CC209" s="472"/>
      <c r="CD209" s="472"/>
      <c r="CJ209" s="472"/>
    </row>
    <row r="210" spans="76:88" ht="12.75">
      <c r="BX210" s="472"/>
      <c r="BY210" s="472"/>
      <c r="BZ210" s="472"/>
      <c r="CA210" s="472"/>
      <c r="CB210" s="472"/>
      <c r="CC210" s="472"/>
      <c r="CD210" s="472"/>
      <c r="CJ210" s="472"/>
    </row>
    <row r="211" spans="76:88" ht="12.75">
      <c r="BX211" s="472"/>
      <c r="BY211" s="472"/>
      <c r="BZ211" s="472"/>
      <c r="CA211" s="472"/>
      <c r="CB211" s="472"/>
      <c r="CC211" s="472"/>
      <c r="CD211" s="472"/>
      <c r="CJ211" s="472"/>
    </row>
    <row r="212" spans="76:88" ht="12.75">
      <c r="BX212" s="472"/>
      <c r="BY212" s="472"/>
      <c r="BZ212" s="472"/>
      <c r="CA212" s="472"/>
      <c r="CB212" s="472"/>
      <c r="CC212" s="472"/>
      <c r="CD212" s="472"/>
      <c r="CJ212" s="472"/>
    </row>
    <row r="213" spans="76:88" ht="12.75">
      <c r="BX213" s="472"/>
      <c r="BY213" s="472"/>
      <c r="BZ213" s="472"/>
      <c r="CA213" s="472"/>
      <c r="CB213" s="472"/>
      <c r="CC213" s="472"/>
      <c r="CD213" s="472"/>
      <c r="CJ213" s="472"/>
    </row>
    <row r="214" spans="76:88" ht="12.75">
      <c r="BX214" s="472"/>
      <c r="BY214" s="472"/>
      <c r="BZ214" s="472"/>
      <c r="CA214" s="472"/>
      <c r="CB214" s="472"/>
      <c r="CC214" s="472"/>
      <c r="CD214" s="472"/>
      <c r="CJ214" s="472"/>
    </row>
    <row r="215" spans="76:88" ht="12.75">
      <c r="BX215" s="472"/>
      <c r="BY215" s="472"/>
      <c r="BZ215" s="472"/>
      <c r="CA215" s="472"/>
      <c r="CB215" s="472"/>
      <c r="CC215" s="472"/>
      <c r="CD215" s="472"/>
      <c r="CJ215" s="472"/>
    </row>
    <row r="216" spans="76:88" ht="12.75">
      <c r="BX216" s="472"/>
      <c r="BY216" s="472"/>
      <c r="BZ216" s="472"/>
      <c r="CA216" s="472"/>
      <c r="CB216" s="472"/>
      <c r="CC216" s="472"/>
      <c r="CD216" s="472"/>
      <c r="CJ216" s="472"/>
    </row>
    <row r="217" spans="76:88" ht="12.75">
      <c r="BX217" s="472"/>
      <c r="BY217" s="472"/>
      <c r="BZ217" s="472"/>
      <c r="CA217" s="472"/>
      <c r="CB217" s="472"/>
      <c r="CC217" s="472"/>
      <c r="CD217" s="472"/>
      <c r="CJ217" s="472"/>
    </row>
    <row r="218" spans="76:88" ht="12.75">
      <c r="BX218" s="472"/>
      <c r="BY218" s="472"/>
      <c r="BZ218" s="472"/>
      <c r="CA218" s="472"/>
      <c r="CB218" s="472"/>
      <c r="CC218" s="472"/>
      <c r="CD218" s="472"/>
      <c r="CJ218" s="472"/>
    </row>
    <row r="219" spans="76:88" ht="12.75">
      <c r="BX219" s="472"/>
      <c r="BY219" s="472"/>
      <c r="BZ219" s="472"/>
      <c r="CA219" s="472"/>
      <c r="CB219" s="472"/>
      <c r="CC219" s="472"/>
      <c r="CD219" s="472"/>
      <c r="CJ219" s="472"/>
    </row>
    <row r="220" spans="76:88" ht="12.75">
      <c r="BX220" s="472"/>
      <c r="BY220" s="472"/>
      <c r="BZ220" s="472"/>
      <c r="CA220" s="472"/>
      <c r="CB220" s="472"/>
      <c r="CC220" s="472"/>
      <c r="CD220" s="472"/>
      <c r="CJ220" s="472"/>
    </row>
    <row r="221" spans="76:88" ht="12.75">
      <c r="BX221" s="472"/>
      <c r="BY221" s="472"/>
      <c r="BZ221" s="472"/>
      <c r="CA221" s="472"/>
      <c r="CB221" s="472"/>
      <c r="CC221" s="472"/>
      <c r="CD221" s="472"/>
      <c r="CJ221" s="472"/>
    </row>
    <row r="222" spans="76:88" ht="12.75">
      <c r="BX222" s="472"/>
      <c r="BY222" s="472"/>
      <c r="BZ222" s="472"/>
      <c r="CA222" s="472"/>
      <c r="CB222" s="472"/>
      <c r="CC222" s="472"/>
      <c r="CD222" s="472"/>
      <c r="CJ222" s="472"/>
    </row>
    <row r="223" spans="76:88" ht="12.75">
      <c r="BX223" s="472"/>
      <c r="BY223" s="472"/>
      <c r="BZ223" s="472"/>
      <c r="CA223" s="472"/>
      <c r="CB223" s="472"/>
      <c r="CC223" s="472"/>
      <c r="CD223" s="472"/>
      <c r="CJ223" s="472"/>
    </row>
    <row r="224" spans="76:88" ht="12.75">
      <c r="BX224" s="472"/>
      <c r="BY224" s="472"/>
      <c r="BZ224" s="472"/>
      <c r="CA224" s="472"/>
      <c r="CB224" s="472"/>
      <c r="CC224" s="472"/>
      <c r="CD224" s="472"/>
      <c r="CJ224" s="472"/>
    </row>
    <row r="225" spans="76:88" ht="12.75">
      <c r="BX225" s="472"/>
      <c r="BY225" s="472"/>
      <c r="BZ225" s="472"/>
      <c r="CA225" s="472"/>
      <c r="CB225" s="472"/>
      <c r="CC225" s="472"/>
      <c r="CD225" s="472"/>
      <c r="CJ225" s="472"/>
    </row>
    <row r="226" spans="76:88" ht="12.75">
      <c r="BX226" s="472"/>
      <c r="BY226" s="472"/>
      <c r="BZ226" s="472"/>
      <c r="CA226" s="472"/>
      <c r="CB226" s="472"/>
      <c r="CC226" s="472"/>
      <c r="CD226" s="472"/>
      <c r="CJ226" s="472"/>
    </row>
    <row r="227" spans="76:88" ht="12.75">
      <c r="BX227" s="472"/>
      <c r="BY227" s="472"/>
      <c r="BZ227" s="472"/>
      <c r="CA227" s="472"/>
      <c r="CB227" s="472"/>
      <c r="CC227" s="472"/>
      <c r="CD227" s="472"/>
      <c r="CJ227" s="472"/>
    </row>
    <row r="228" spans="76:88" ht="12.75">
      <c r="BX228" s="472"/>
      <c r="BY228" s="472"/>
      <c r="BZ228" s="472"/>
      <c r="CA228" s="472"/>
      <c r="CB228" s="472"/>
      <c r="CC228" s="472"/>
      <c r="CD228" s="472"/>
      <c r="CJ228" s="472"/>
    </row>
    <row r="229" spans="76:88" ht="12.75">
      <c r="BX229" s="472"/>
      <c r="BY229" s="472"/>
      <c r="BZ229" s="472"/>
      <c r="CA229" s="472"/>
      <c r="CB229" s="472"/>
      <c r="CC229" s="472"/>
      <c r="CD229" s="472"/>
      <c r="CJ229" s="472"/>
    </row>
    <row r="230" spans="76:88" ht="12.75">
      <c r="BX230" s="472"/>
      <c r="BY230" s="472"/>
      <c r="BZ230" s="472"/>
      <c r="CA230" s="472"/>
      <c r="CB230" s="472"/>
      <c r="CC230" s="472"/>
      <c r="CD230" s="472"/>
      <c r="CJ230" s="472"/>
    </row>
    <row r="231" spans="76:88" ht="12.75">
      <c r="BX231" s="472"/>
      <c r="BY231" s="472"/>
      <c r="BZ231" s="472"/>
      <c r="CA231" s="472"/>
      <c r="CB231" s="472"/>
      <c r="CC231" s="472"/>
      <c r="CD231" s="472"/>
      <c r="CJ231" s="472"/>
    </row>
    <row r="232" spans="76:88" ht="12.75">
      <c r="BX232" s="472"/>
      <c r="BY232" s="472"/>
      <c r="BZ232" s="472"/>
      <c r="CA232" s="472"/>
      <c r="CB232" s="472"/>
      <c r="CC232" s="472"/>
      <c r="CD232" s="472"/>
      <c r="CJ232" s="472"/>
    </row>
    <row r="233" spans="76:88" ht="12.75">
      <c r="BX233" s="472"/>
      <c r="BY233" s="472"/>
      <c r="BZ233" s="472"/>
      <c r="CA233" s="472"/>
      <c r="CB233" s="472"/>
      <c r="CC233" s="472"/>
      <c r="CD233" s="472"/>
      <c r="CJ233" s="472"/>
    </row>
    <row r="234" spans="76:88" ht="12.75">
      <c r="BX234" s="472"/>
      <c r="BY234" s="472"/>
      <c r="BZ234" s="472"/>
      <c r="CA234" s="472"/>
      <c r="CB234" s="472"/>
      <c r="CC234" s="472"/>
      <c r="CD234" s="472"/>
      <c r="CJ234" s="472"/>
    </row>
    <row r="235" spans="76:88" ht="12.75">
      <c r="BX235" s="472"/>
      <c r="BY235" s="472"/>
      <c r="BZ235" s="472"/>
      <c r="CA235" s="472"/>
      <c r="CB235" s="472"/>
      <c r="CC235" s="472"/>
      <c r="CD235" s="472"/>
      <c r="CJ235" s="472"/>
    </row>
    <row r="236" spans="76:88" ht="12.75">
      <c r="BX236" s="472"/>
      <c r="BY236" s="472"/>
      <c r="BZ236" s="472"/>
      <c r="CA236" s="472"/>
      <c r="CB236" s="472"/>
      <c r="CC236" s="472"/>
      <c r="CD236" s="472"/>
      <c r="CJ236" s="472"/>
    </row>
    <row r="237" spans="76:88" ht="12.75">
      <c r="BX237" s="472"/>
      <c r="BY237" s="472"/>
      <c r="BZ237" s="472"/>
      <c r="CA237" s="472"/>
      <c r="CB237" s="472"/>
      <c r="CC237" s="472"/>
      <c r="CD237" s="472"/>
      <c r="CJ237" s="472"/>
    </row>
    <row r="238" spans="76:88" ht="12.75">
      <c r="BX238" s="472"/>
      <c r="BY238" s="472"/>
      <c r="BZ238" s="472"/>
      <c r="CA238" s="472"/>
      <c r="CB238" s="472"/>
      <c r="CC238" s="472"/>
      <c r="CD238" s="472"/>
      <c r="CJ238" s="472"/>
    </row>
    <row r="239" spans="76:88" ht="12.75">
      <c r="BX239" s="472"/>
      <c r="BY239" s="472"/>
      <c r="BZ239" s="472"/>
      <c r="CA239" s="472"/>
      <c r="CB239" s="472"/>
      <c r="CC239" s="472"/>
      <c r="CD239" s="472"/>
      <c r="CJ239" s="472"/>
    </row>
    <row r="240" spans="76:88" ht="12.75">
      <c r="BX240" s="472"/>
      <c r="BY240" s="472"/>
      <c r="BZ240" s="472"/>
      <c r="CA240" s="472"/>
      <c r="CB240" s="472"/>
      <c r="CC240" s="472"/>
      <c r="CD240" s="472"/>
      <c r="CJ240" s="472"/>
    </row>
    <row r="241" spans="76:88" ht="12.75">
      <c r="BX241" s="472"/>
      <c r="BY241" s="472"/>
      <c r="BZ241" s="472"/>
      <c r="CA241" s="472"/>
      <c r="CB241" s="472"/>
      <c r="CC241" s="472"/>
      <c r="CD241" s="472"/>
      <c r="CJ241" s="472"/>
    </row>
    <row r="242" spans="76:88" ht="12.75">
      <c r="BX242" s="472"/>
      <c r="BY242" s="472"/>
      <c r="BZ242" s="472"/>
      <c r="CA242" s="472"/>
      <c r="CB242" s="472"/>
      <c r="CC242" s="472"/>
      <c r="CD242" s="472"/>
      <c r="CJ242" s="472"/>
    </row>
    <row r="243" spans="76:88" ht="12.75">
      <c r="BX243" s="472"/>
      <c r="BY243" s="472"/>
      <c r="BZ243" s="472"/>
      <c r="CA243" s="472"/>
      <c r="CB243" s="472"/>
      <c r="CC243" s="472"/>
      <c r="CD243" s="472"/>
      <c r="CJ243" s="472"/>
    </row>
    <row r="244" spans="76:88" ht="12.75">
      <c r="BX244" s="472"/>
      <c r="BY244" s="472"/>
      <c r="BZ244" s="472"/>
      <c r="CA244" s="472"/>
      <c r="CB244" s="472"/>
      <c r="CC244" s="472"/>
      <c r="CD244" s="472"/>
      <c r="CJ244" s="472"/>
    </row>
    <row r="245" spans="76:88" ht="12.75">
      <c r="BX245" s="472"/>
      <c r="BY245" s="472"/>
      <c r="BZ245" s="472"/>
      <c r="CA245" s="472"/>
      <c r="CB245" s="472"/>
      <c r="CC245" s="472"/>
      <c r="CD245" s="472"/>
      <c r="CJ245" s="472"/>
    </row>
    <row r="246" spans="76:88" ht="12.75">
      <c r="BX246" s="472"/>
      <c r="BY246" s="472"/>
      <c r="BZ246" s="472"/>
      <c r="CA246" s="472"/>
      <c r="CB246" s="472"/>
      <c r="CC246" s="472"/>
      <c r="CD246" s="472"/>
      <c r="CJ246" s="472"/>
    </row>
    <row r="247" spans="76:88" ht="12.75">
      <c r="BX247" s="472"/>
      <c r="BY247" s="472"/>
      <c r="BZ247" s="472"/>
      <c r="CA247" s="472"/>
      <c r="CB247" s="472"/>
      <c r="CC247" s="472"/>
      <c r="CD247" s="472"/>
      <c r="CJ247" s="472"/>
    </row>
    <row r="248" spans="76:88" ht="12.75">
      <c r="BX248" s="472"/>
      <c r="BY248" s="472"/>
      <c r="BZ248" s="472"/>
      <c r="CA248" s="472"/>
      <c r="CB248" s="472"/>
      <c r="CC248" s="472"/>
      <c r="CD248" s="472"/>
      <c r="CJ248" s="472"/>
    </row>
    <row r="249" spans="76:88" ht="12.75">
      <c r="BX249" s="472"/>
      <c r="BY249" s="472"/>
      <c r="BZ249" s="472"/>
      <c r="CA249" s="472"/>
      <c r="CB249" s="472"/>
      <c r="CC249" s="472"/>
      <c r="CD249" s="472"/>
      <c r="CJ249" s="472"/>
    </row>
    <row r="250" spans="76:88" ht="12.75">
      <c r="BX250" s="472"/>
      <c r="BY250" s="472"/>
      <c r="BZ250" s="472"/>
      <c r="CA250" s="472"/>
      <c r="CB250" s="472"/>
      <c r="CC250" s="472"/>
      <c r="CD250" s="472"/>
      <c r="CJ250" s="472"/>
    </row>
    <row r="251" spans="76:88" ht="12.75">
      <c r="BX251" s="472"/>
      <c r="BY251" s="472"/>
      <c r="BZ251" s="472"/>
      <c r="CA251" s="472"/>
      <c r="CB251" s="472"/>
      <c r="CC251" s="472"/>
      <c r="CD251" s="472"/>
      <c r="CJ251" s="472"/>
    </row>
    <row r="252" spans="76:88" ht="12.75">
      <c r="BX252" s="472"/>
      <c r="BY252" s="472"/>
      <c r="BZ252" s="472"/>
      <c r="CA252" s="472"/>
      <c r="CB252" s="472"/>
      <c r="CC252" s="472"/>
      <c r="CD252" s="472"/>
      <c r="CJ252" s="472"/>
    </row>
    <row r="253" spans="76:88" ht="12.75">
      <c r="BX253" s="472"/>
      <c r="BY253" s="472"/>
      <c r="BZ253" s="472"/>
      <c r="CA253" s="472"/>
      <c r="CB253" s="472"/>
      <c r="CC253" s="472"/>
      <c r="CD253" s="472"/>
      <c r="CJ253" s="472"/>
    </row>
    <row r="254" spans="76:88" ht="12.75">
      <c r="BX254" s="472"/>
      <c r="BY254" s="472"/>
      <c r="BZ254" s="472"/>
      <c r="CA254" s="472"/>
      <c r="CB254" s="472"/>
      <c r="CC254" s="472"/>
      <c r="CD254" s="472"/>
      <c r="CJ254" s="472"/>
    </row>
    <row r="255" spans="76:88" ht="12.75">
      <c r="BX255" s="472"/>
      <c r="BY255" s="472"/>
      <c r="BZ255" s="472"/>
      <c r="CA255" s="472"/>
      <c r="CB255" s="472"/>
      <c r="CC255" s="472"/>
      <c r="CD255" s="472"/>
      <c r="CJ255" s="472"/>
    </row>
    <row r="256" spans="76:88" ht="12.75">
      <c r="BX256" s="472"/>
      <c r="BY256" s="472"/>
      <c r="BZ256" s="472"/>
      <c r="CA256" s="472"/>
      <c r="CB256" s="472"/>
      <c r="CC256" s="472"/>
      <c r="CD256" s="472"/>
      <c r="CJ256" s="472"/>
    </row>
    <row r="257" spans="76:88" ht="12.75">
      <c r="BX257" s="472"/>
      <c r="BY257" s="472"/>
      <c r="BZ257" s="472"/>
      <c r="CA257" s="472"/>
      <c r="CB257" s="472"/>
      <c r="CC257" s="472"/>
      <c r="CD257" s="472"/>
      <c r="CJ257" s="472"/>
    </row>
    <row r="258" spans="76:88" ht="12.75">
      <c r="BX258" s="472"/>
      <c r="BY258" s="472"/>
      <c r="BZ258" s="472"/>
      <c r="CA258" s="472"/>
      <c r="CB258" s="472"/>
      <c r="CC258" s="472"/>
      <c r="CD258" s="472"/>
      <c r="CJ258" s="472"/>
    </row>
    <row r="259" spans="76:88" ht="12.75">
      <c r="BX259" s="472"/>
      <c r="BY259" s="472"/>
      <c r="BZ259" s="472"/>
      <c r="CA259" s="472"/>
      <c r="CB259" s="472"/>
      <c r="CC259" s="472"/>
      <c r="CD259" s="472"/>
      <c r="CJ259" s="472"/>
    </row>
    <row r="260" spans="76:88" ht="12.75">
      <c r="BX260" s="472"/>
      <c r="BY260" s="472"/>
      <c r="BZ260" s="472"/>
      <c r="CA260" s="472"/>
      <c r="CB260" s="472"/>
      <c r="CC260" s="472"/>
      <c r="CD260" s="472"/>
      <c r="CJ260" s="472"/>
    </row>
    <row r="261" spans="76:88" ht="12.75">
      <c r="BX261" s="472"/>
      <c r="BY261" s="472"/>
      <c r="BZ261" s="472"/>
      <c r="CA261" s="472"/>
      <c r="CB261" s="472"/>
      <c r="CC261" s="472"/>
      <c r="CD261" s="472"/>
      <c r="CJ261" s="472"/>
    </row>
    <row r="262" spans="76:88" ht="12.75">
      <c r="BX262" s="472"/>
      <c r="BY262" s="472"/>
      <c r="BZ262" s="472"/>
      <c r="CA262" s="472"/>
      <c r="CB262" s="472"/>
      <c r="CC262" s="472"/>
      <c r="CD262" s="472"/>
      <c r="CJ262" s="472"/>
    </row>
    <row r="263" spans="76:88" ht="12.75">
      <c r="BX263" s="472"/>
      <c r="BY263" s="472"/>
      <c r="BZ263" s="472"/>
      <c r="CA263" s="472"/>
      <c r="CB263" s="472"/>
      <c r="CC263" s="472"/>
      <c r="CD263" s="472"/>
      <c r="CJ263" s="472"/>
    </row>
    <row r="264" spans="76:88" ht="12.75">
      <c r="BX264" s="472"/>
      <c r="BY264" s="472"/>
      <c r="BZ264" s="472"/>
      <c r="CA264" s="472"/>
      <c r="CB264" s="472"/>
      <c r="CC264" s="472"/>
      <c r="CD264" s="472"/>
      <c r="CJ264" s="472"/>
    </row>
    <row r="265" spans="76:88" ht="12.75">
      <c r="BX265" s="472"/>
      <c r="BY265" s="472"/>
      <c r="BZ265" s="472"/>
      <c r="CA265" s="472"/>
      <c r="CB265" s="472"/>
      <c r="CC265" s="472"/>
      <c r="CD265" s="472"/>
      <c r="CJ265" s="472"/>
    </row>
    <row r="266" spans="76:88" ht="12.75">
      <c r="BX266" s="472"/>
      <c r="BY266" s="472"/>
      <c r="BZ266" s="472"/>
      <c r="CA266" s="472"/>
      <c r="CB266" s="472"/>
      <c r="CC266" s="472"/>
      <c r="CD266" s="472"/>
      <c r="CJ266" s="472"/>
    </row>
    <row r="267" spans="76:88" ht="12.75">
      <c r="BX267" s="472"/>
      <c r="BY267" s="472"/>
      <c r="BZ267" s="472"/>
      <c r="CA267" s="472"/>
      <c r="CB267" s="472"/>
      <c r="CC267" s="472"/>
      <c r="CD267" s="472"/>
      <c r="CJ267" s="472"/>
    </row>
    <row r="268" spans="76:88" ht="12.75">
      <c r="BX268" s="472"/>
      <c r="BY268" s="472"/>
      <c r="BZ268" s="472"/>
      <c r="CA268" s="472"/>
      <c r="CB268" s="472"/>
      <c r="CC268" s="472"/>
      <c r="CD268" s="472"/>
      <c r="CJ268" s="472"/>
    </row>
    <row r="269" spans="76:88" ht="12.75">
      <c r="BX269" s="472"/>
      <c r="BY269" s="472"/>
      <c r="BZ269" s="472"/>
      <c r="CA269" s="472"/>
      <c r="CB269" s="472"/>
      <c r="CC269" s="472"/>
      <c r="CD269" s="472"/>
      <c r="CJ269" s="472"/>
    </row>
    <row r="270" spans="76:88" ht="12.75">
      <c r="BX270" s="472"/>
      <c r="BY270" s="472"/>
      <c r="BZ270" s="472"/>
      <c r="CA270" s="472"/>
      <c r="CB270" s="472"/>
      <c r="CC270" s="472"/>
      <c r="CD270" s="472"/>
      <c r="CJ270" s="472"/>
    </row>
    <row r="271" spans="76:88" ht="12.75">
      <c r="BX271" s="472"/>
      <c r="BY271" s="472"/>
      <c r="BZ271" s="472"/>
      <c r="CA271" s="472"/>
      <c r="CB271" s="472"/>
      <c r="CC271" s="472"/>
      <c r="CD271" s="472"/>
      <c r="CJ271" s="472"/>
    </row>
    <row r="272" spans="76:88" ht="12.75">
      <c r="BX272" s="472"/>
      <c r="BY272" s="472"/>
      <c r="BZ272" s="472"/>
      <c r="CA272" s="472"/>
      <c r="CB272" s="472"/>
      <c r="CC272" s="472"/>
      <c r="CD272" s="472"/>
      <c r="CJ272" s="472"/>
    </row>
    <row r="273" spans="76:88" ht="12.75">
      <c r="BX273" s="472"/>
      <c r="BY273" s="472"/>
      <c r="BZ273" s="472"/>
      <c r="CA273" s="472"/>
      <c r="CB273" s="472"/>
      <c r="CC273" s="472"/>
      <c r="CD273" s="472"/>
      <c r="CJ273" s="472"/>
    </row>
    <row r="274" spans="76:88" ht="12.75">
      <c r="BX274" s="472"/>
      <c r="BY274" s="472"/>
      <c r="BZ274" s="472"/>
      <c r="CA274" s="472"/>
      <c r="CB274" s="472"/>
      <c r="CC274" s="472"/>
      <c r="CD274" s="472"/>
      <c r="CJ274" s="472"/>
    </row>
    <row r="275" spans="76:88" ht="12.75">
      <c r="BX275" s="472"/>
      <c r="BY275" s="472"/>
      <c r="BZ275" s="472"/>
      <c r="CA275" s="472"/>
      <c r="CB275" s="472"/>
      <c r="CC275" s="472"/>
      <c r="CD275" s="472"/>
      <c r="CJ275" s="472"/>
    </row>
    <row r="276" spans="76:88" ht="12.75">
      <c r="BX276" s="472"/>
      <c r="BY276" s="472"/>
      <c r="BZ276" s="472"/>
      <c r="CA276" s="472"/>
      <c r="CB276" s="472"/>
      <c r="CC276" s="472"/>
      <c r="CD276" s="472"/>
      <c r="CJ276" s="472"/>
    </row>
    <row r="277" spans="76:88" ht="12.75">
      <c r="BX277" s="472"/>
      <c r="BY277" s="472"/>
      <c r="BZ277" s="472"/>
      <c r="CA277" s="472"/>
      <c r="CB277" s="472"/>
      <c r="CC277" s="472"/>
      <c r="CD277" s="472"/>
      <c r="CJ277" s="472"/>
    </row>
    <row r="278" spans="76:88" ht="12.75">
      <c r="BX278" s="472"/>
      <c r="BY278" s="472"/>
      <c r="BZ278" s="472"/>
      <c r="CA278" s="472"/>
      <c r="CB278" s="472"/>
      <c r="CC278" s="472"/>
      <c r="CD278" s="472"/>
      <c r="CJ278" s="472"/>
    </row>
    <row r="279" spans="76:88" ht="12.75">
      <c r="BX279" s="472"/>
      <c r="BY279" s="472"/>
      <c r="BZ279" s="472"/>
      <c r="CA279" s="472"/>
      <c r="CB279" s="472"/>
      <c r="CC279" s="472"/>
      <c r="CD279" s="472"/>
      <c r="CJ279" s="472"/>
    </row>
    <row r="280" spans="76:88" ht="12.75">
      <c r="BX280" s="472"/>
      <c r="BY280" s="472"/>
      <c r="BZ280" s="472"/>
      <c r="CA280" s="472"/>
      <c r="CB280" s="472"/>
      <c r="CC280" s="472"/>
      <c r="CD280" s="472"/>
      <c r="CJ280" s="472"/>
    </row>
    <row r="281" spans="76:88" ht="12.75">
      <c r="BX281" s="472"/>
      <c r="BY281" s="472"/>
      <c r="BZ281" s="472"/>
      <c r="CA281" s="472"/>
      <c r="CB281" s="472"/>
      <c r="CC281" s="472"/>
      <c r="CD281" s="472"/>
      <c r="CJ281" s="472"/>
    </row>
    <row r="282" spans="76:88" ht="12.75">
      <c r="BX282" s="472"/>
      <c r="BY282" s="472"/>
      <c r="BZ282" s="472"/>
      <c r="CA282" s="472"/>
      <c r="CB282" s="472"/>
      <c r="CC282" s="472"/>
      <c r="CD282" s="472"/>
      <c r="CJ282" s="472"/>
    </row>
    <row r="283" spans="76:88" ht="12.75">
      <c r="BX283" s="472"/>
      <c r="BY283" s="472"/>
      <c r="BZ283" s="472"/>
      <c r="CA283" s="472"/>
      <c r="CB283" s="472"/>
      <c r="CC283" s="472"/>
      <c r="CD283" s="472"/>
      <c r="CJ283" s="472"/>
    </row>
    <row r="284" spans="76:88" ht="12.75">
      <c r="BX284" s="472"/>
      <c r="BY284" s="472"/>
      <c r="BZ284" s="472"/>
      <c r="CA284" s="472"/>
      <c r="CB284" s="472"/>
      <c r="CC284" s="472"/>
      <c r="CD284" s="472"/>
      <c r="CJ284" s="472"/>
    </row>
    <row r="285" spans="76:88" ht="12.75">
      <c r="BX285" s="472"/>
      <c r="BY285" s="472"/>
      <c r="BZ285" s="472"/>
      <c r="CA285" s="472"/>
      <c r="CB285" s="472"/>
      <c r="CC285" s="472"/>
      <c r="CD285" s="472"/>
      <c r="CJ285" s="472"/>
    </row>
    <row r="286" spans="76:88" ht="12.75">
      <c r="BX286" s="472"/>
      <c r="BY286" s="472"/>
      <c r="BZ286" s="472"/>
      <c r="CA286" s="472"/>
      <c r="CB286" s="472"/>
      <c r="CC286" s="472"/>
      <c r="CD286" s="472"/>
      <c r="CJ286" s="472"/>
    </row>
    <row r="287" spans="76:88" ht="12.75">
      <c r="BX287" s="472"/>
      <c r="BY287" s="472"/>
      <c r="BZ287" s="472"/>
      <c r="CA287" s="472"/>
      <c r="CB287" s="472"/>
      <c r="CC287" s="472"/>
      <c r="CD287" s="472"/>
      <c r="CJ287" s="472"/>
    </row>
    <row r="288" spans="76:88" ht="12.75">
      <c r="BX288" s="472"/>
      <c r="BY288" s="472"/>
      <c r="BZ288" s="472"/>
      <c r="CA288" s="472"/>
      <c r="CB288" s="472"/>
      <c r="CC288" s="472"/>
      <c r="CD288" s="472"/>
      <c r="CJ288" s="472"/>
    </row>
    <row r="289" spans="76:88" ht="12.75">
      <c r="BX289" s="472"/>
      <c r="BY289" s="472"/>
      <c r="BZ289" s="472"/>
      <c r="CA289" s="472"/>
      <c r="CB289" s="472"/>
      <c r="CC289" s="472"/>
      <c r="CD289" s="472"/>
      <c r="CJ289" s="472"/>
    </row>
    <row r="290" spans="76:88" ht="12.75">
      <c r="BX290" s="472"/>
      <c r="BY290" s="472"/>
      <c r="BZ290" s="472"/>
      <c r="CA290" s="472"/>
      <c r="CB290" s="472"/>
      <c r="CC290" s="472"/>
      <c r="CD290" s="472"/>
      <c r="CJ290" s="472"/>
    </row>
    <row r="291" spans="76:88" ht="12.75">
      <c r="BX291" s="472"/>
      <c r="BY291" s="472"/>
      <c r="BZ291" s="472"/>
      <c r="CA291" s="472"/>
      <c r="CB291" s="472"/>
      <c r="CC291" s="472"/>
      <c r="CD291" s="472"/>
      <c r="CJ291" s="472"/>
    </row>
    <row r="292" spans="76:88" ht="12.75">
      <c r="BX292" s="472"/>
      <c r="BY292" s="472"/>
      <c r="BZ292" s="472"/>
      <c r="CA292" s="472"/>
      <c r="CB292" s="472"/>
      <c r="CC292" s="472"/>
      <c r="CD292" s="472"/>
      <c r="CJ292" s="472"/>
    </row>
    <row r="293" spans="76:88" ht="12.75">
      <c r="BX293" s="472"/>
      <c r="BY293" s="472"/>
      <c r="BZ293" s="472"/>
      <c r="CA293" s="472"/>
      <c r="CB293" s="472"/>
      <c r="CC293" s="472"/>
      <c r="CD293" s="472"/>
      <c r="CJ293" s="472"/>
    </row>
    <row r="294" spans="76:88" ht="12.75">
      <c r="BX294" s="472"/>
      <c r="BY294" s="472"/>
      <c r="BZ294" s="472"/>
      <c r="CA294" s="472"/>
      <c r="CB294" s="472"/>
      <c r="CC294" s="472"/>
      <c r="CD294" s="472"/>
      <c r="CJ294" s="472"/>
    </row>
    <row r="295" spans="76:88" ht="12.75">
      <c r="BX295" s="472"/>
      <c r="BY295" s="472"/>
      <c r="BZ295" s="472"/>
      <c r="CA295" s="472"/>
      <c r="CB295" s="472"/>
      <c r="CC295" s="472"/>
      <c r="CD295" s="472"/>
      <c r="CJ295" s="472"/>
    </row>
    <row r="296" spans="76:88" ht="12.75">
      <c r="BX296" s="472"/>
      <c r="BY296" s="472"/>
      <c r="BZ296" s="472"/>
      <c r="CA296" s="472"/>
      <c r="CB296" s="472"/>
      <c r="CC296" s="472"/>
      <c r="CD296" s="472"/>
      <c r="CJ296" s="472"/>
    </row>
    <row r="297" spans="76:88" ht="12.75">
      <c r="BX297" s="472"/>
      <c r="BY297" s="472"/>
      <c r="BZ297" s="472"/>
      <c r="CA297" s="472"/>
      <c r="CB297" s="472"/>
      <c r="CC297" s="472"/>
      <c r="CD297" s="472"/>
      <c r="CJ297" s="472"/>
    </row>
    <row r="298" spans="76:88" ht="12.75">
      <c r="BX298" s="472"/>
      <c r="BY298" s="472"/>
      <c r="BZ298" s="472"/>
      <c r="CA298" s="472"/>
      <c r="CB298" s="472"/>
      <c r="CC298" s="472"/>
      <c r="CD298" s="472"/>
      <c r="CJ298" s="472"/>
    </row>
    <row r="299" spans="76:88" ht="12.75">
      <c r="BX299" s="472"/>
      <c r="BY299" s="472"/>
      <c r="BZ299" s="472"/>
      <c r="CA299" s="472"/>
      <c r="CB299" s="472"/>
      <c r="CC299" s="472"/>
      <c r="CD299" s="472"/>
      <c r="CJ299" s="472"/>
    </row>
    <row r="300" spans="76:88" ht="12.75">
      <c r="BX300" s="472"/>
      <c r="BY300" s="472"/>
      <c r="BZ300" s="472"/>
      <c r="CA300" s="472"/>
      <c r="CB300" s="472"/>
      <c r="CC300" s="472"/>
      <c r="CD300" s="472"/>
      <c r="CJ300" s="472"/>
    </row>
    <row r="301" spans="76:88" ht="12.75">
      <c r="BX301" s="472"/>
      <c r="BY301" s="472"/>
      <c r="BZ301" s="472"/>
      <c r="CA301" s="472"/>
      <c r="CB301" s="472"/>
      <c r="CC301" s="472"/>
      <c r="CD301" s="472"/>
      <c r="CJ301" s="472"/>
    </row>
    <row r="302" spans="76:88" ht="12.75">
      <c r="BX302" s="472"/>
      <c r="BY302" s="472"/>
      <c r="BZ302" s="472"/>
      <c r="CA302" s="472"/>
      <c r="CB302" s="472"/>
      <c r="CC302" s="472"/>
      <c r="CD302" s="472"/>
      <c r="CJ302" s="472"/>
    </row>
    <row r="303" spans="76:88" ht="12.75">
      <c r="BX303" s="472"/>
      <c r="BY303" s="472"/>
      <c r="BZ303" s="472"/>
      <c r="CA303" s="472"/>
      <c r="CB303" s="472"/>
      <c r="CC303" s="472"/>
      <c r="CD303" s="472"/>
      <c r="CJ303" s="472"/>
    </row>
    <row r="304" spans="76:88" ht="12.75">
      <c r="BX304" s="472"/>
      <c r="BY304" s="472"/>
      <c r="BZ304" s="472"/>
      <c r="CA304" s="472"/>
      <c r="CB304" s="472"/>
      <c r="CC304" s="472"/>
      <c r="CD304" s="472"/>
      <c r="CJ304" s="472"/>
    </row>
    <row r="305" spans="76:88" ht="12.75">
      <c r="BX305" s="472"/>
      <c r="BY305" s="472"/>
      <c r="BZ305" s="472"/>
      <c r="CA305" s="472"/>
      <c r="CB305" s="472"/>
      <c r="CC305" s="472"/>
      <c r="CD305" s="472"/>
      <c r="CJ305" s="472"/>
    </row>
    <row r="306" spans="76:88" ht="12.75">
      <c r="BX306" s="472"/>
      <c r="BY306" s="472"/>
      <c r="BZ306" s="472"/>
      <c r="CA306" s="472"/>
      <c r="CB306" s="472"/>
      <c r="CC306" s="472"/>
      <c r="CD306" s="472"/>
      <c r="CJ306" s="472"/>
    </row>
    <row r="307" spans="76:88" ht="12.75">
      <c r="BX307" s="472"/>
      <c r="BY307" s="472"/>
      <c r="BZ307" s="472"/>
      <c r="CA307" s="472"/>
      <c r="CB307" s="472"/>
      <c r="CC307" s="472"/>
      <c r="CD307" s="472"/>
      <c r="CJ307" s="472"/>
    </row>
    <row r="308" spans="76:88" ht="12.75">
      <c r="BX308" s="472"/>
      <c r="BY308" s="472"/>
      <c r="BZ308" s="472"/>
      <c r="CA308" s="472"/>
      <c r="CB308" s="472"/>
      <c r="CC308" s="472"/>
      <c r="CD308" s="472"/>
      <c r="CJ308" s="472"/>
    </row>
    <row r="309" spans="76:88" ht="12.75">
      <c r="BX309" s="472"/>
      <c r="BY309" s="472"/>
      <c r="BZ309" s="472"/>
      <c r="CA309" s="472"/>
      <c r="CB309" s="472"/>
      <c r="CC309" s="472"/>
      <c r="CD309" s="472"/>
      <c r="CJ309" s="472"/>
    </row>
    <row r="310" spans="76:88" ht="12.75">
      <c r="BX310" s="472"/>
      <c r="BY310" s="472"/>
      <c r="BZ310" s="472"/>
      <c r="CA310" s="472"/>
      <c r="CB310" s="472"/>
      <c r="CC310" s="472"/>
      <c r="CD310" s="472"/>
      <c r="CJ310" s="472"/>
    </row>
    <row r="311" spans="76:88" ht="12.75">
      <c r="BX311" s="472"/>
      <c r="BY311" s="472"/>
      <c r="BZ311" s="472"/>
      <c r="CA311" s="472"/>
      <c r="CB311" s="472"/>
      <c r="CC311" s="472"/>
      <c r="CD311" s="472"/>
      <c r="CJ311" s="472"/>
    </row>
    <row r="312" spans="76:88" ht="12.75">
      <c r="BX312" s="472"/>
      <c r="BY312" s="472"/>
      <c r="BZ312" s="472"/>
      <c r="CA312" s="472"/>
      <c r="CB312" s="472"/>
      <c r="CC312" s="472"/>
      <c r="CD312" s="472"/>
      <c r="CJ312" s="472"/>
    </row>
    <row r="313" spans="76:88" ht="12.75">
      <c r="BX313" s="472"/>
      <c r="BY313" s="472"/>
      <c r="BZ313" s="472"/>
      <c r="CA313" s="472"/>
      <c r="CB313" s="472"/>
      <c r="CC313" s="472"/>
      <c r="CD313" s="472"/>
      <c r="CJ313" s="472"/>
    </row>
    <row r="314" spans="76:88" ht="12.75">
      <c r="BX314" s="472"/>
      <c r="BY314" s="472"/>
      <c r="BZ314" s="472"/>
      <c r="CA314" s="472"/>
      <c r="CB314" s="472"/>
      <c r="CC314" s="472"/>
      <c r="CD314" s="472"/>
      <c r="CJ314" s="472"/>
    </row>
    <row r="315" spans="76:88" ht="12.75">
      <c r="BX315" s="472"/>
      <c r="BY315" s="472"/>
      <c r="BZ315" s="472"/>
      <c r="CA315" s="472"/>
      <c r="CB315" s="472"/>
      <c r="CC315" s="472"/>
      <c r="CD315" s="472"/>
      <c r="CJ315" s="472"/>
    </row>
    <row r="316" spans="76:88" ht="12.75">
      <c r="BX316" s="472"/>
      <c r="BY316" s="472"/>
      <c r="BZ316" s="472"/>
      <c r="CA316" s="472"/>
      <c r="CB316" s="472"/>
      <c r="CC316" s="472"/>
      <c r="CD316" s="472"/>
      <c r="CJ316" s="472"/>
    </row>
    <row r="317" spans="76:88" ht="12.75">
      <c r="BX317" s="472"/>
      <c r="BY317" s="472"/>
      <c r="BZ317" s="472"/>
      <c r="CA317" s="472"/>
      <c r="CB317" s="472"/>
      <c r="CC317" s="472"/>
      <c r="CD317" s="472"/>
      <c r="CJ317" s="472"/>
    </row>
    <row r="318" spans="76:88" ht="12.75">
      <c r="BX318" s="472"/>
      <c r="BY318" s="472"/>
      <c r="BZ318" s="472"/>
      <c r="CA318" s="472"/>
      <c r="CB318" s="472"/>
      <c r="CC318" s="472"/>
      <c r="CD318" s="472"/>
      <c r="CJ318" s="472"/>
    </row>
    <row r="319" spans="76:88" ht="12.75">
      <c r="BX319" s="472"/>
      <c r="BY319" s="472"/>
      <c r="BZ319" s="472"/>
      <c r="CA319" s="472"/>
      <c r="CB319" s="472"/>
      <c r="CC319" s="472"/>
      <c r="CD319" s="472"/>
      <c r="CJ319" s="472"/>
    </row>
    <row r="320" spans="76:88" ht="12.75">
      <c r="BX320" s="472"/>
      <c r="BY320" s="472"/>
      <c r="BZ320" s="472"/>
      <c r="CA320" s="472"/>
      <c r="CB320" s="472"/>
      <c r="CC320" s="472"/>
      <c r="CD320" s="472"/>
      <c r="CJ320" s="472"/>
    </row>
    <row r="321" spans="76:88" ht="12.75">
      <c r="BX321" s="472"/>
      <c r="BY321" s="472"/>
      <c r="BZ321" s="472"/>
      <c r="CA321" s="472"/>
      <c r="CB321" s="472"/>
      <c r="CC321" s="472"/>
      <c r="CD321" s="472"/>
      <c r="CJ321" s="472"/>
    </row>
    <row r="322" spans="76:88" ht="12.75">
      <c r="BX322" s="472"/>
      <c r="BY322" s="472"/>
      <c r="BZ322" s="472"/>
      <c r="CA322" s="472"/>
      <c r="CB322" s="472"/>
      <c r="CC322" s="472"/>
      <c r="CD322" s="472"/>
      <c r="CJ322" s="472"/>
    </row>
    <row r="323" spans="76:88" ht="12.75">
      <c r="BX323" s="472"/>
      <c r="BY323" s="472"/>
      <c r="BZ323" s="472"/>
      <c r="CA323" s="472"/>
      <c r="CB323" s="472"/>
      <c r="CC323" s="472"/>
      <c r="CD323" s="472"/>
      <c r="CJ323" s="472"/>
    </row>
    <row r="324" spans="76:88" ht="12.75">
      <c r="BX324" s="472"/>
      <c r="BY324" s="472"/>
      <c r="BZ324" s="472"/>
      <c r="CA324" s="472"/>
      <c r="CB324" s="472"/>
      <c r="CC324" s="472"/>
      <c r="CD324" s="472"/>
      <c r="CJ324" s="472"/>
    </row>
    <row r="325" spans="76:88" ht="12.75">
      <c r="BX325" s="472"/>
      <c r="BY325" s="472"/>
      <c r="BZ325" s="472"/>
      <c r="CA325" s="472"/>
      <c r="CB325" s="472"/>
      <c r="CC325" s="472"/>
      <c r="CD325" s="472"/>
      <c r="CJ325" s="472"/>
    </row>
    <row r="326" spans="76:88" ht="12.75">
      <c r="BX326" s="472"/>
      <c r="BY326" s="472"/>
      <c r="BZ326" s="472"/>
      <c r="CA326" s="472"/>
      <c r="CB326" s="472"/>
      <c r="CC326" s="472"/>
      <c r="CD326" s="472"/>
      <c r="CJ326" s="472"/>
    </row>
    <row r="327" spans="76:88" ht="12.75">
      <c r="BX327" s="472"/>
      <c r="BY327" s="472"/>
      <c r="BZ327" s="472"/>
      <c r="CA327" s="472"/>
      <c r="CB327" s="472"/>
      <c r="CC327" s="472"/>
      <c r="CD327" s="472"/>
      <c r="CJ327" s="472"/>
    </row>
    <row r="328" spans="76:88" ht="12.75">
      <c r="BX328" s="472"/>
      <c r="BY328" s="472"/>
      <c r="BZ328" s="472"/>
      <c r="CA328" s="472"/>
      <c r="CB328" s="472"/>
      <c r="CC328" s="472"/>
      <c r="CD328" s="472"/>
      <c r="CJ328" s="472"/>
    </row>
    <row r="329" spans="76:88" ht="12.75">
      <c r="BX329" s="472"/>
      <c r="BY329" s="472"/>
      <c r="BZ329" s="472"/>
      <c r="CA329" s="472"/>
      <c r="CB329" s="472"/>
      <c r="CC329" s="472"/>
      <c r="CD329" s="472"/>
      <c r="CJ329" s="472"/>
    </row>
    <row r="330" spans="76:88" ht="12.75">
      <c r="BX330" s="472"/>
      <c r="BY330" s="472"/>
      <c r="BZ330" s="472"/>
      <c r="CA330" s="472"/>
      <c r="CB330" s="472"/>
      <c r="CC330" s="472"/>
      <c r="CD330" s="472"/>
      <c r="CJ330" s="472"/>
    </row>
    <row r="331" spans="76:88" ht="12.75">
      <c r="BX331" s="472"/>
      <c r="BY331" s="472"/>
      <c r="BZ331" s="472"/>
      <c r="CA331" s="472"/>
      <c r="CB331" s="472"/>
      <c r="CC331" s="472"/>
      <c r="CD331" s="472"/>
      <c r="CJ331" s="472"/>
    </row>
    <row r="332" spans="76:88" ht="12.75">
      <c r="BX332" s="472"/>
      <c r="BY332" s="472"/>
      <c r="BZ332" s="472"/>
      <c r="CA332" s="472"/>
      <c r="CB332" s="472"/>
      <c r="CC332" s="472"/>
      <c r="CD332" s="472"/>
      <c r="CJ332" s="472"/>
    </row>
    <row r="333" spans="76:88" ht="12.75">
      <c r="BX333" s="472"/>
      <c r="BY333" s="472"/>
      <c r="BZ333" s="472"/>
      <c r="CA333" s="472"/>
      <c r="CB333" s="472"/>
      <c r="CC333" s="472"/>
      <c r="CD333" s="472"/>
      <c r="CJ333" s="472"/>
    </row>
    <row r="334" spans="76:88" ht="12.75">
      <c r="BX334" s="472"/>
      <c r="BY334" s="472"/>
      <c r="BZ334" s="472"/>
      <c r="CA334" s="472"/>
      <c r="CB334" s="472"/>
      <c r="CC334" s="472"/>
      <c r="CD334" s="472"/>
      <c r="CJ334" s="472"/>
    </row>
    <row r="335" spans="76:88" ht="12.75">
      <c r="BX335" s="472"/>
      <c r="BY335" s="472"/>
      <c r="BZ335" s="472"/>
      <c r="CA335" s="472"/>
      <c r="CB335" s="472"/>
      <c r="CC335" s="472"/>
      <c r="CD335" s="472"/>
      <c r="CJ335" s="472"/>
    </row>
    <row r="336" spans="76:88" ht="12.75">
      <c r="BX336" s="472"/>
      <c r="BY336" s="472"/>
      <c r="BZ336" s="472"/>
      <c r="CA336" s="472"/>
      <c r="CB336" s="472"/>
      <c r="CC336" s="472"/>
      <c r="CD336" s="472"/>
      <c r="CJ336" s="472"/>
    </row>
    <row r="337" spans="76:88" ht="12.75">
      <c r="BX337" s="472"/>
      <c r="BY337" s="472"/>
      <c r="BZ337" s="472"/>
      <c r="CA337" s="472"/>
      <c r="CB337" s="472"/>
      <c r="CC337" s="472"/>
      <c r="CD337" s="472"/>
      <c r="CJ337" s="472"/>
    </row>
    <row r="338" spans="76:88" ht="12.75">
      <c r="BX338" s="472"/>
      <c r="BY338" s="472"/>
      <c r="BZ338" s="472"/>
      <c r="CA338" s="472"/>
      <c r="CB338" s="472"/>
      <c r="CC338" s="472"/>
      <c r="CD338" s="472"/>
      <c r="CJ338" s="472"/>
    </row>
    <row r="339" spans="76:88" ht="12.75">
      <c r="BX339" s="472"/>
      <c r="BY339" s="472"/>
      <c r="BZ339" s="472"/>
      <c r="CA339" s="472"/>
      <c r="CB339" s="472"/>
      <c r="CC339" s="472"/>
      <c r="CD339" s="472"/>
      <c r="CJ339" s="472"/>
    </row>
    <row r="340" spans="76:88" ht="12.75">
      <c r="BX340" s="472"/>
      <c r="BY340" s="472"/>
      <c r="BZ340" s="472"/>
      <c r="CA340" s="472"/>
      <c r="CB340" s="472"/>
      <c r="CC340" s="472"/>
      <c r="CD340" s="472"/>
      <c r="CJ340" s="472"/>
    </row>
    <row r="341" spans="76:88" ht="12.75">
      <c r="BX341" s="472"/>
      <c r="BY341" s="472"/>
      <c r="BZ341" s="472"/>
      <c r="CA341" s="472"/>
      <c r="CB341" s="472"/>
      <c r="CC341" s="472"/>
      <c r="CD341" s="472"/>
      <c r="CJ341" s="472"/>
    </row>
    <row r="342" spans="76:88" ht="12.75">
      <c r="BX342" s="472"/>
      <c r="BY342" s="472"/>
      <c r="BZ342" s="472"/>
      <c r="CA342" s="472"/>
      <c r="CB342" s="472"/>
      <c r="CC342" s="472"/>
      <c r="CD342" s="472"/>
      <c r="CJ342" s="472"/>
    </row>
    <row r="343" spans="76:88" ht="12.75">
      <c r="BX343" s="472"/>
      <c r="BY343" s="472"/>
      <c r="BZ343" s="472"/>
      <c r="CA343" s="472"/>
      <c r="CB343" s="472"/>
      <c r="CC343" s="472"/>
      <c r="CD343" s="472"/>
      <c r="CJ343" s="472"/>
    </row>
    <row r="344" spans="76:88" ht="12.75">
      <c r="BX344" s="472"/>
      <c r="BY344" s="472"/>
      <c r="BZ344" s="472"/>
      <c r="CA344" s="472"/>
      <c r="CB344" s="472"/>
      <c r="CC344" s="472"/>
      <c r="CD344" s="472"/>
      <c r="CJ344" s="472"/>
    </row>
    <row r="345" spans="76:88" ht="12.75">
      <c r="BX345" s="472"/>
      <c r="BY345" s="472"/>
      <c r="BZ345" s="472"/>
      <c r="CA345" s="472"/>
      <c r="CB345" s="472"/>
      <c r="CC345" s="472"/>
      <c r="CD345" s="472"/>
      <c r="CJ345" s="472"/>
    </row>
    <row r="346" spans="76:88" ht="12.75">
      <c r="BX346" s="472"/>
      <c r="BY346" s="472"/>
      <c r="BZ346" s="472"/>
      <c r="CA346" s="472"/>
      <c r="CB346" s="472"/>
      <c r="CC346" s="472"/>
      <c r="CD346" s="472"/>
      <c r="CJ346" s="472"/>
    </row>
    <row r="347" spans="76:88" ht="12.75">
      <c r="BX347" s="472"/>
      <c r="BY347" s="472"/>
      <c r="BZ347" s="472"/>
      <c r="CA347" s="472"/>
      <c r="CB347" s="472"/>
      <c r="CC347" s="472"/>
      <c r="CD347" s="472"/>
      <c r="CJ347" s="472"/>
    </row>
    <row r="348" spans="76:88" ht="12.75">
      <c r="BX348" s="472"/>
      <c r="BY348" s="472"/>
      <c r="BZ348" s="472"/>
      <c r="CA348" s="472"/>
      <c r="CB348" s="472"/>
      <c r="CC348" s="472"/>
      <c r="CD348" s="472"/>
      <c r="CJ348" s="472"/>
    </row>
    <row r="349" spans="76:88" ht="12.75">
      <c r="BX349" s="472"/>
      <c r="BY349" s="472"/>
      <c r="BZ349" s="472"/>
      <c r="CA349" s="472"/>
      <c r="CB349" s="472"/>
      <c r="CC349" s="472"/>
      <c r="CD349" s="472"/>
      <c r="CJ349" s="472"/>
    </row>
    <row r="350" spans="76:88" ht="12.75">
      <c r="BX350" s="472"/>
      <c r="BY350" s="472"/>
      <c r="BZ350" s="472"/>
      <c r="CA350" s="472"/>
      <c r="CB350" s="472"/>
      <c r="CC350" s="472"/>
      <c r="CD350" s="472"/>
      <c r="CJ350" s="472"/>
    </row>
    <row r="351" spans="76:88" ht="12.75">
      <c r="BX351" s="472"/>
      <c r="BY351" s="472"/>
      <c r="BZ351" s="472"/>
      <c r="CA351" s="472"/>
      <c r="CB351" s="472"/>
      <c r="CC351" s="472"/>
      <c r="CD351" s="472"/>
      <c r="CJ351" s="472"/>
    </row>
    <row r="352" spans="76:88" ht="12.75">
      <c r="BX352" s="472"/>
      <c r="BY352" s="472"/>
      <c r="BZ352" s="472"/>
      <c r="CA352" s="472"/>
      <c r="CB352" s="472"/>
      <c r="CC352" s="472"/>
      <c r="CD352" s="472"/>
      <c r="CJ352" s="472"/>
    </row>
    <row r="353" spans="76:88" ht="12.75">
      <c r="BX353" s="472"/>
      <c r="BY353" s="472"/>
      <c r="BZ353" s="472"/>
      <c r="CA353" s="472"/>
      <c r="CB353" s="472"/>
      <c r="CC353" s="472"/>
      <c r="CD353" s="472"/>
      <c r="CJ353" s="472"/>
    </row>
    <row r="354" spans="76:88" ht="12.75">
      <c r="BX354" s="472"/>
      <c r="BY354" s="472"/>
      <c r="BZ354" s="472"/>
      <c r="CA354" s="472"/>
      <c r="CB354" s="472"/>
      <c r="CC354" s="472"/>
      <c r="CD354" s="472"/>
      <c r="CJ354" s="472"/>
    </row>
    <row r="355" spans="76:88" ht="12.75">
      <c r="BX355" s="472"/>
      <c r="BY355" s="472"/>
      <c r="BZ355" s="472"/>
      <c r="CA355" s="472"/>
      <c r="CB355" s="472"/>
      <c r="CC355" s="472"/>
      <c r="CD355" s="472"/>
      <c r="CJ355" s="472"/>
    </row>
    <row r="356" spans="76:88" ht="12.75">
      <c r="BX356" s="472"/>
      <c r="BY356" s="472"/>
      <c r="BZ356" s="472"/>
      <c r="CA356" s="472"/>
      <c r="CB356" s="472"/>
      <c r="CC356" s="472"/>
      <c r="CD356" s="472"/>
      <c r="CJ356" s="472"/>
    </row>
    <row r="357" spans="76:88" ht="12.75">
      <c r="BX357" s="472"/>
      <c r="BY357" s="472"/>
      <c r="BZ357" s="472"/>
      <c r="CA357" s="472"/>
      <c r="CB357" s="472"/>
      <c r="CC357" s="472"/>
      <c r="CD357" s="472"/>
      <c r="CJ357" s="472"/>
    </row>
    <row r="358" spans="76:88" ht="12.75">
      <c r="BX358" s="472"/>
      <c r="BY358" s="472"/>
      <c r="BZ358" s="472"/>
      <c r="CA358" s="472"/>
      <c r="CB358" s="472"/>
      <c r="CC358" s="472"/>
      <c r="CD358" s="472"/>
      <c r="CJ358" s="472"/>
    </row>
    <row r="359" spans="76:88" ht="12.75">
      <c r="BX359" s="472"/>
      <c r="BY359" s="472"/>
      <c r="BZ359" s="472"/>
      <c r="CA359" s="472"/>
      <c r="CB359" s="472"/>
      <c r="CC359" s="472"/>
      <c r="CD359" s="472"/>
      <c r="CJ359" s="472"/>
    </row>
    <row r="360" spans="76:88" ht="12.75">
      <c r="BX360" s="472"/>
      <c r="BY360" s="472"/>
      <c r="BZ360" s="472"/>
      <c r="CA360" s="472"/>
      <c r="CB360" s="472"/>
      <c r="CC360" s="472"/>
      <c r="CD360" s="472"/>
      <c r="CJ360" s="472"/>
    </row>
    <row r="361" spans="76:88" ht="12.75">
      <c r="BX361" s="472"/>
      <c r="BY361" s="472"/>
      <c r="BZ361" s="472"/>
      <c r="CA361" s="472"/>
      <c r="CB361" s="472"/>
      <c r="CC361" s="472"/>
      <c r="CD361" s="472"/>
      <c r="CJ361" s="472"/>
    </row>
    <row r="362" spans="76:88" ht="12.75">
      <c r="BX362" s="472"/>
      <c r="BY362" s="472"/>
      <c r="BZ362" s="472"/>
      <c r="CA362" s="472"/>
      <c r="CB362" s="472"/>
      <c r="CC362" s="472"/>
      <c r="CD362" s="472"/>
      <c r="CJ362" s="472"/>
    </row>
    <row r="363" spans="76:88" ht="12.75">
      <c r="BX363" s="472"/>
      <c r="BY363" s="472"/>
      <c r="BZ363" s="472"/>
      <c r="CA363" s="472"/>
      <c r="CB363" s="472"/>
      <c r="CC363" s="472"/>
      <c r="CD363" s="472"/>
      <c r="CJ363" s="472"/>
    </row>
    <row r="364" spans="76:88" ht="12.75">
      <c r="BX364" s="472"/>
      <c r="BY364" s="472"/>
      <c r="BZ364" s="472"/>
      <c r="CA364" s="472"/>
      <c r="CB364" s="472"/>
      <c r="CC364" s="472"/>
      <c r="CD364" s="472"/>
      <c r="CJ364" s="472"/>
    </row>
    <row r="365" spans="76:88" ht="12.75">
      <c r="BX365" s="472"/>
      <c r="BY365" s="472"/>
      <c r="BZ365" s="472"/>
      <c r="CA365" s="472"/>
      <c r="CB365" s="472"/>
      <c r="CC365" s="472"/>
      <c r="CD365" s="472"/>
      <c r="CJ365" s="472"/>
    </row>
    <row r="366" spans="76:88" ht="12.75">
      <c r="BX366" s="472"/>
      <c r="BY366" s="472"/>
      <c r="BZ366" s="472"/>
      <c r="CA366" s="472"/>
      <c r="CB366" s="472"/>
      <c r="CC366" s="472"/>
      <c r="CD366" s="472"/>
      <c r="CJ366" s="472"/>
    </row>
    <row r="367" spans="76:88" ht="12.75">
      <c r="BX367" s="472"/>
      <c r="BY367" s="472"/>
      <c r="BZ367" s="472"/>
      <c r="CA367" s="472"/>
      <c r="CB367" s="472"/>
      <c r="CC367" s="472"/>
      <c r="CD367" s="472"/>
      <c r="CJ367" s="472"/>
    </row>
    <row r="368" spans="76:88" ht="12.75">
      <c r="BX368" s="472"/>
      <c r="BY368" s="472"/>
      <c r="BZ368" s="472"/>
      <c r="CA368" s="472"/>
      <c r="CB368" s="472"/>
      <c r="CC368" s="472"/>
      <c r="CD368" s="472"/>
      <c r="CJ368" s="472"/>
    </row>
    <row r="369" spans="76:88" ht="12.75">
      <c r="BX369" s="472"/>
      <c r="BY369" s="472"/>
      <c r="BZ369" s="472"/>
      <c r="CA369" s="472"/>
      <c r="CB369" s="472"/>
      <c r="CC369" s="472"/>
      <c r="CD369" s="472"/>
      <c r="CJ369" s="472"/>
    </row>
    <row r="370" spans="76:88" ht="12.75">
      <c r="BX370" s="472"/>
      <c r="BY370" s="472"/>
      <c r="BZ370" s="472"/>
      <c r="CA370" s="472"/>
      <c r="CB370" s="472"/>
      <c r="CC370" s="472"/>
      <c r="CD370" s="472"/>
      <c r="CJ370" s="472"/>
    </row>
    <row r="371" spans="76:88" ht="12.75">
      <c r="BX371" s="472"/>
      <c r="BY371" s="472"/>
      <c r="BZ371" s="472"/>
      <c r="CA371" s="472"/>
      <c r="CB371" s="472"/>
      <c r="CC371" s="472"/>
      <c r="CD371" s="472"/>
      <c r="CJ371" s="472"/>
    </row>
    <row r="372" spans="76:88" ht="12.75">
      <c r="BX372" s="472"/>
      <c r="BY372" s="472"/>
      <c r="BZ372" s="472"/>
      <c r="CA372" s="472"/>
      <c r="CB372" s="472"/>
      <c r="CC372" s="472"/>
      <c r="CD372" s="472"/>
      <c r="CJ372" s="472"/>
    </row>
    <row r="373" spans="76:88" ht="12.75">
      <c r="BX373" s="472"/>
      <c r="BY373" s="472"/>
      <c r="BZ373" s="472"/>
      <c r="CA373" s="472"/>
      <c r="CB373" s="472"/>
      <c r="CC373" s="472"/>
      <c r="CD373" s="472"/>
      <c r="CJ373" s="472"/>
    </row>
    <row r="374" spans="76:88" ht="12.75">
      <c r="BX374" s="472"/>
      <c r="BY374" s="472"/>
      <c r="BZ374" s="472"/>
      <c r="CA374" s="472"/>
      <c r="CB374" s="472"/>
      <c r="CC374" s="472"/>
      <c r="CD374" s="472"/>
      <c r="CJ374" s="472"/>
    </row>
    <row r="375" spans="76:88" ht="12.75">
      <c r="BX375" s="472"/>
      <c r="BY375" s="472"/>
      <c r="BZ375" s="472"/>
      <c r="CA375" s="472"/>
      <c r="CB375" s="472"/>
      <c r="CC375" s="472"/>
      <c r="CD375" s="472"/>
      <c r="CJ375" s="472"/>
    </row>
    <row r="376" spans="76:88" ht="12.75">
      <c r="BX376" s="472"/>
      <c r="BY376" s="472"/>
      <c r="BZ376" s="472"/>
      <c r="CA376" s="472"/>
      <c r="CB376" s="472"/>
      <c r="CC376" s="472"/>
      <c r="CD376" s="472"/>
      <c r="CJ376" s="472"/>
    </row>
    <row r="377" spans="76:88" ht="12.75">
      <c r="BX377" s="472"/>
      <c r="BY377" s="472"/>
      <c r="BZ377" s="472"/>
      <c r="CA377" s="472"/>
      <c r="CB377" s="472"/>
      <c r="CC377" s="472"/>
      <c r="CD377" s="472"/>
      <c r="CJ377" s="472"/>
    </row>
    <row r="378" spans="76:88" ht="12.75">
      <c r="BX378" s="472"/>
      <c r="BY378" s="472"/>
      <c r="BZ378" s="472"/>
      <c r="CA378" s="472"/>
      <c r="CB378" s="472"/>
      <c r="CC378" s="472"/>
      <c r="CD378" s="472"/>
      <c r="CJ378" s="472"/>
    </row>
    <row r="379" spans="76:88" ht="12.75">
      <c r="BX379" s="472"/>
      <c r="BY379" s="472"/>
      <c r="BZ379" s="472"/>
      <c r="CA379" s="472"/>
      <c r="CB379" s="472"/>
      <c r="CC379" s="472"/>
      <c r="CD379" s="472"/>
      <c r="CJ379" s="472"/>
    </row>
    <row r="380" spans="76:88" ht="12.75">
      <c r="BX380" s="472"/>
      <c r="BY380" s="472"/>
      <c r="BZ380" s="472"/>
      <c r="CA380" s="472"/>
      <c r="CB380" s="472"/>
      <c r="CC380" s="472"/>
      <c r="CD380" s="472"/>
      <c r="CJ380" s="472"/>
    </row>
    <row r="381" spans="76:88" ht="12.75">
      <c r="BX381" s="472"/>
      <c r="BY381" s="472"/>
      <c r="BZ381" s="472"/>
      <c r="CA381" s="472"/>
      <c r="CB381" s="472"/>
      <c r="CC381" s="472"/>
      <c r="CD381" s="472"/>
      <c r="CJ381" s="472"/>
    </row>
    <row r="382" spans="76:88" ht="12.75">
      <c r="BX382" s="472"/>
      <c r="BY382" s="472"/>
      <c r="BZ382" s="472"/>
      <c r="CA382" s="472"/>
      <c r="CB382" s="472"/>
      <c r="CC382" s="472"/>
      <c r="CD382" s="472"/>
      <c r="CJ382" s="472"/>
    </row>
    <row r="383" spans="76:88" ht="12.75">
      <c r="BX383" s="472"/>
      <c r="BY383" s="472"/>
      <c r="BZ383" s="472"/>
      <c r="CA383" s="472"/>
      <c r="CB383" s="472"/>
      <c r="CC383" s="472"/>
      <c r="CD383" s="472"/>
      <c r="CJ383" s="472"/>
    </row>
    <row r="384" spans="76:88" ht="12.75">
      <c r="BX384" s="472"/>
      <c r="BY384" s="472"/>
      <c r="BZ384" s="472"/>
      <c r="CA384" s="472"/>
      <c r="CB384" s="472"/>
      <c r="CC384" s="472"/>
      <c r="CD384" s="472"/>
      <c r="CJ384" s="472"/>
    </row>
    <row r="385" spans="76:88" ht="12.75">
      <c r="BX385" s="472"/>
      <c r="BY385" s="472"/>
      <c r="BZ385" s="472"/>
      <c r="CA385" s="472"/>
      <c r="CB385" s="472"/>
      <c r="CC385" s="472"/>
      <c r="CD385" s="472"/>
      <c r="CJ385" s="472"/>
    </row>
    <row r="386" spans="76:88" ht="12.75">
      <c r="BX386" s="472"/>
      <c r="BY386" s="472"/>
      <c r="BZ386" s="472"/>
      <c r="CA386" s="472"/>
      <c r="CB386" s="472"/>
      <c r="CC386" s="472"/>
      <c r="CD386" s="472"/>
      <c r="CJ386" s="472"/>
    </row>
    <row r="387" spans="76:88" ht="12.75">
      <c r="BX387" s="472"/>
      <c r="BY387" s="472"/>
      <c r="BZ387" s="472"/>
      <c r="CA387" s="472"/>
      <c r="CB387" s="472"/>
      <c r="CC387" s="472"/>
      <c r="CD387" s="472"/>
      <c r="CJ387" s="472"/>
    </row>
    <row r="388" spans="76:88" ht="12.75">
      <c r="BX388" s="472"/>
      <c r="BY388" s="472"/>
      <c r="BZ388" s="472"/>
      <c r="CA388" s="472"/>
      <c r="CB388" s="472"/>
      <c r="CC388" s="472"/>
      <c r="CD388" s="472"/>
      <c r="CJ388" s="472"/>
    </row>
    <row r="389" spans="76:88" ht="12.75">
      <c r="BX389" s="472"/>
      <c r="BY389" s="472"/>
      <c r="BZ389" s="472"/>
      <c r="CA389" s="472"/>
      <c r="CB389" s="472"/>
      <c r="CC389" s="472"/>
      <c r="CD389" s="472"/>
      <c r="CJ389" s="472"/>
    </row>
    <row r="390" spans="76:88" ht="12.75">
      <c r="BX390" s="472"/>
      <c r="BY390" s="472"/>
      <c r="BZ390" s="472"/>
      <c r="CA390" s="472"/>
      <c r="CB390" s="472"/>
      <c r="CC390" s="472"/>
      <c r="CD390" s="472"/>
      <c r="CJ390" s="472"/>
    </row>
    <row r="391" spans="76:88" ht="12.75">
      <c r="BX391" s="472"/>
      <c r="BY391" s="472"/>
      <c r="BZ391" s="472"/>
      <c r="CA391" s="472"/>
      <c r="CB391" s="472"/>
      <c r="CC391" s="472"/>
      <c r="CD391" s="472"/>
      <c r="CJ391" s="472"/>
    </row>
    <row r="392" spans="76:88" ht="12.75">
      <c r="BX392" s="472"/>
      <c r="BY392" s="472"/>
      <c r="BZ392" s="472"/>
      <c r="CA392" s="472"/>
      <c r="CB392" s="472"/>
      <c r="CC392" s="472"/>
      <c r="CD392" s="472"/>
      <c r="CJ392" s="472"/>
    </row>
    <row r="393" spans="76:88" ht="12.75">
      <c r="BX393" s="472"/>
      <c r="BY393" s="472"/>
      <c r="BZ393" s="472"/>
      <c r="CA393" s="472"/>
      <c r="CB393" s="472"/>
      <c r="CC393" s="472"/>
      <c r="CD393" s="472"/>
      <c r="CJ393" s="472"/>
    </row>
    <row r="394" spans="76:88" ht="12.75">
      <c r="BX394" s="472"/>
      <c r="BY394" s="472"/>
      <c r="BZ394" s="472"/>
      <c r="CA394" s="472"/>
      <c r="CB394" s="472"/>
      <c r="CC394" s="472"/>
      <c r="CD394" s="472"/>
      <c r="CJ394" s="472"/>
    </row>
    <row r="395" spans="76:88" ht="12.75">
      <c r="BX395" s="472"/>
      <c r="BY395" s="472"/>
      <c r="BZ395" s="472"/>
      <c r="CA395" s="472"/>
      <c r="CB395" s="472"/>
      <c r="CC395" s="472"/>
      <c r="CD395" s="472"/>
      <c r="CJ395" s="472"/>
    </row>
    <row r="396" spans="76:88" ht="12.75">
      <c r="BX396" s="472"/>
      <c r="BY396" s="472"/>
      <c r="BZ396" s="472"/>
      <c r="CA396" s="472"/>
      <c r="CB396" s="472"/>
      <c r="CC396" s="472"/>
      <c r="CD396" s="472"/>
      <c r="CJ396" s="472"/>
    </row>
    <row r="397" spans="76:88" ht="12.75">
      <c r="BX397" s="472"/>
      <c r="BY397" s="472"/>
      <c r="BZ397" s="472"/>
      <c r="CA397" s="472"/>
      <c r="CB397" s="472"/>
      <c r="CC397" s="472"/>
      <c r="CD397" s="472"/>
      <c r="CJ397" s="472"/>
    </row>
    <row r="398" spans="76:88" ht="12.75">
      <c r="BX398" s="472"/>
      <c r="BY398" s="472"/>
      <c r="BZ398" s="472"/>
      <c r="CA398" s="472"/>
      <c r="CB398" s="472"/>
      <c r="CC398" s="472"/>
      <c r="CD398" s="472"/>
      <c r="CJ398" s="472"/>
    </row>
    <row r="399" spans="76:88" ht="12.75">
      <c r="BX399" s="472"/>
      <c r="BY399" s="472"/>
      <c r="BZ399" s="472"/>
      <c r="CA399" s="472"/>
      <c r="CB399" s="472"/>
      <c r="CC399" s="472"/>
      <c r="CD399" s="472"/>
      <c r="CJ399" s="472"/>
    </row>
    <row r="400" spans="76:88" ht="12.75">
      <c r="BX400" s="472"/>
      <c r="BY400" s="472"/>
      <c r="BZ400" s="472"/>
      <c r="CA400" s="472"/>
      <c r="CB400" s="472"/>
      <c r="CC400" s="472"/>
      <c r="CD400" s="472"/>
      <c r="CJ400" s="472"/>
    </row>
    <row r="401" spans="76:88" ht="12.75">
      <c r="BX401" s="472"/>
      <c r="BY401" s="472"/>
      <c r="BZ401" s="472"/>
      <c r="CA401" s="472"/>
      <c r="CB401" s="472"/>
      <c r="CC401" s="472"/>
      <c r="CD401" s="472"/>
      <c r="CJ401" s="472"/>
    </row>
    <row r="402" spans="76:88" ht="12.75">
      <c r="BX402" s="472"/>
      <c r="BY402" s="472"/>
      <c r="BZ402" s="472"/>
      <c r="CA402" s="472"/>
      <c r="CB402" s="472"/>
      <c r="CC402" s="472"/>
      <c r="CD402" s="472"/>
      <c r="CJ402" s="472"/>
    </row>
    <row r="403" spans="76:88" ht="12.75">
      <c r="BX403" s="472"/>
      <c r="BY403" s="472"/>
      <c r="BZ403" s="472"/>
      <c r="CA403" s="472"/>
      <c r="CB403" s="472"/>
      <c r="CC403" s="472"/>
      <c r="CD403" s="472"/>
      <c r="CJ403" s="472"/>
    </row>
    <row r="404" spans="76:88" ht="12.75">
      <c r="BX404" s="472"/>
      <c r="BY404" s="472"/>
      <c r="BZ404" s="472"/>
      <c r="CA404" s="472"/>
      <c r="CB404" s="472"/>
      <c r="CC404" s="472"/>
      <c r="CD404" s="472"/>
      <c r="CJ404" s="472"/>
    </row>
    <row r="405" spans="76:88" ht="12.75">
      <c r="BX405" s="472"/>
      <c r="BY405" s="472"/>
      <c r="BZ405" s="472"/>
      <c r="CA405" s="472"/>
      <c r="CB405" s="472"/>
      <c r="CC405" s="472"/>
      <c r="CD405" s="472"/>
      <c r="CJ405" s="472"/>
    </row>
    <row r="406" spans="76:88" ht="12.75">
      <c r="BX406" s="472"/>
      <c r="BY406" s="472"/>
      <c r="BZ406" s="472"/>
      <c r="CA406" s="472"/>
      <c r="CB406" s="472"/>
      <c r="CC406" s="472"/>
      <c r="CD406" s="472"/>
      <c r="CJ406" s="472"/>
    </row>
    <row r="407" spans="76:88" ht="12.75">
      <c r="BX407" s="472"/>
      <c r="BY407" s="472"/>
      <c r="BZ407" s="472"/>
      <c r="CA407" s="472"/>
      <c r="CB407" s="472"/>
      <c r="CC407" s="472"/>
      <c r="CD407" s="472"/>
      <c r="CJ407" s="472"/>
    </row>
    <row r="408" spans="76:88" ht="12.75">
      <c r="BX408" s="472"/>
      <c r="BY408" s="472"/>
      <c r="BZ408" s="472"/>
      <c r="CA408" s="472"/>
      <c r="CB408" s="472"/>
      <c r="CC408" s="472"/>
      <c r="CD408" s="472"/>
      <c r="CJ408" s="472"/>
    </row>
    <row r="409" spans="76:88" ht="12.75">
      <c r="BX409" s="472"/>
      <c r="BY409" s="472"/>
      <c r="BZ409" s="472"/>
      <c r="CA409" s="472"/>
      <c r="CB409" s="472"/>
      <c r="CC409" s="472"/>
      <c r="CD409" s="472"/>
      <c r="CJ409" s="472"/>
    </row>
    <row r="410" spans="76:88" ht="12.75">
      <c r="BX410" s="472"/>
      <c r="BY410" s="472"/>
      <c r="BZ410" s="472"/>
      <c r="CA410" s="472"/>
      <c r="CB410" s="472"/>
      <c r="CC410" s="472"/>
      <c r="CD410" s="472"/>
      <c r="CJ410" s="472"/>
    </row>
    <row r="411" spans="76:88" ht="12.75">
      <c r="BX411" s="472"/>
      <c r="BY411" s="472"/>
      <c r="BZ411" s="472"/>
      <c r="CA411" s="472"/>
      <c r="CB411" s="472"/>
      <c r="CC411" s="472"/>
      <c r="CD411" s="472"/>
      <c r="CJ411" s="472"/>
    </row>
    <row r="412" spans="76:88" ht="12.75">
      <c r="BX412" s="472"/>
      <c r="BY412" s="472"/>
      <c r="BZ412" s="472"/>
      <c r="CA412" s="472"/>
      <c r="CB412" s="472"/>
      <c r="CC412" s="472"/>
      <c r="CD412" s="472"/>
      <c r="CJ412" s="472"/>
    </row>
    <row r="413" spans="76:88" ht="12.75">
      <c r="BX413" s="472"/>
      <c r="BY413" s="472"/>
      <c r="BZ413" s="472"/>
      <c r="CA413" s="472"/>
      <c r="CB413" s="472"/>
      <c r="CC413" s="472"/>
      <c r="CD413" s="472"/>
      <c r="CJ413" s="472"/>
    </row>
    <row r="414" spans="76:88" ht="12.75">
      <c r="BX414" s="472"/>
      <c r="BY414" s="472"/>
      <c r="BZ414" s="472"/>
      <c r="CA414" s="472"/>
      <c r="CB414" s="472"/>
      <c r="CC414" s="472"/>
      <c r="CD414" s="472"/>
      <c r="CJ414" s="472"/>
    </row>
    <row r="415" spans="76:88" ht="12.75">
      <c r="BX415" s="472"/>
      <c r="BY415" s="472"/>
      <c r="BZ415" s="472"/>
      <c r="CA415" s="472"/>
      <c r="CB415" s="472"/>
      <c r="CC415" s="472"/>
      <c r="CD415" s="472"/>
      <c r="CJ415" s="472"/>
    </row>
    <row r="416" spans="76:88" ht="12.75">
      <c r="BX416" s="472"/>
      <c r="BY416" s="472"/>
      <c r="BZ416" s="472"/>
      <c r="CA416" s="472"/>
      <c r="CB416" s="472"/>
      <c r="CC416" s="472"/>
      <c r="CD416" s="472"/>
      <c r="CJ416" s="472"/>
    </row>
    <row r="417" spans="76:88" ht="12.75">
      <c r="BX417" s="472"/>
      <c r="BY417" s="472"/>
      <c r="BZ417" s="472"/>
      <c r="CA417" s="472"/>
      <c r="CB417" s="472"/>
      <c r="CC417" s="472"/>
      <c r="CD417" s="472"/>
      <c r="CJ417" s="472"/>
    </row>
    <row r="418" spans="76:88" ht="12.75">
      <c r="BX418" s="472"/>
      <c r="BY418" s="472"/>
      <c r="BZ418" s="472"/>
      <c r="CA418" s="472"/>
      <c r="CB418" s="472"/>
      <c r="CC418" s="472"/>
      <c r="CD418" s="472"/>
      <c r="CJ418" s="472"/>
    </row>
    <row r="419" spans="76:88" ht="12.75">
      <c r="BX419" s="472"/>
      <c r="BY419" s="472"/>
      <c r="BZ419" s="472"/>
      <c r="CA419" s="472"/>
      <c r="CB419" s="472"/>
      <c r="CC419" s="472"/>
      <c r="CD419" s="472"/>
      <c r="CJ419" s="472"/>
    </row>
    <row r="420" spans="76:88" ht="12.75">
      <c r="BX420" s="472"/>
      <c r="BY420" s="472"/>
      <c r="BZ420" s="472"/>
      <c r="CA420" s="472"/>
      <c r="CB420" s="472"/>
      <c r="CC420" s="472"/>
      <c r="CD420" s="472"/>
      <c r="CJ420" s="472"/>
    </row>
    <row r="421" spans="76:88" ht="12.75">
      <c r="BX421" s="472"/>
      <c r="BY421" s="472"/>
      <c r="BZ421" s="472"/>
      <c r="CA421" s="472"/>
      <c r="CB421" s="472"/>
      <c r="CC421" s="472"/>
      <c r="CD421" s="472"/>
      <c r="CJ421" s="472"/>
    </row>
    <row r="422" spans="76:88" ht="12.75">
      <c r="BX422" s="472"/>
      <c r="BY422" s="472"/>
      <c r="BZ422" s="472"/>
      <c r="CA422" s="472"/>
      <c r="CB422" s="472"/>
      <c r="CC422" s="472"/>
      <c r="CD422" s="472"/>
      <c r="CJ422" s="472"/>
    </row>
    <row r="423" spans="76:88" ht="12.75">
      <c r="BX423" s="472"/>
      <c r="BY423" s="472"/>
      <c r="BZ423" s="472"/>
      <c r="CA423" s="472"/>
      <c r="CB423" s="472"/>
      <c r="CC423" s="472"/>
      <c r="CD423" s="472"/>
      <c r="CJ423" s="472"/>
    </row>
    <row r="424" spans="76:88" ht="12.75">
      <c r="BX424" s="472"/>
      <c r="BY424" s="472"/>
      <c r="BZ424" s="472"/>
      <c r="CA424" s="472"/>
      <c r="CB424" s="472"/>
      <c r="CC424" s="472"/>
      <c r="CD424" s="472"/>
      <c r="CJ424" s="472"/>
    </row>
    <row r="425" spans="76:88" ht="12.75">
      <c r="BX425" s="472"/>
      <c r="BY425" s="472"/>
      <c r="BZ425" s="472"/>
      <c r="CA425" s="472"/>
      <c r="CB425" s="472"/>
      <c r="CC425" s="472"/>
      <c r="CD425" s="472"/>
      <c r="CJ425" s="472"/>
    </row>
    <row r="426" spans="76:88" ht="12.75">
      <c r="BX426" s="472"/>
      <c r="BY426" s="472"/>
      <c r="BZ426" s="472"/>
      <c r="CA426" s="472"/>
      <c r="CB426" s="472"/>
      <c r="CC426" s="472"/>
      <c r="CD426" s="472"/>
      <c r="CJ426" s="472"/>
    </row>
    <row r="427" spans="76:88" ht="12.75">
      <c r="BX427" s="472"/>
      <c r="BY427" s="472"/>
      <c r="BZ427" s="472"/>
      <c r="CA427" s="472"/>
      <c r="CB427" s="472"/>
      <c r="CC427" s="472"/>
      <c r="CD427" s="472"/>
      <c r="CJ427" s="472"/>
    </row>
    <row r="428" spans="76:88" ht="12.75">
      <c r="BX428" s="472"/>
      <c r="BY428" s="472"/>
      <c r="BZ428" s="472"/>
      <c r="CA428" s="472"/>
      <c r="CB428" s="472"/>
      <c r="CC428" s="472"/>
      <c r="CD428" s="472"/>
      <c r="CJ428" s="472"/>
    </row>
    <row r="429" spans="76:88" ht="12.75">
      <c r="BX429" s="472"/>
      <c r="BY429" s="472"/>
      <c r="BZ429" s="472"/>
      <c r="CA429" s="472"/>
      <c r="CB429" s="472"/>
      <c r="CC429" s="472"/>
      <c r="CD429" s="472"/>
      <c r="CJ429" s="472"/>
    </row>
    <row r="430" spans="76:88" ht="12.75">
      <c r="BX430" s="472"/>
      <c r="BY430" s="472"/>
      <c r="BZ430" s="472"/>
      <c r="CA430" s="472"/>
      <c r="CB430" s="472"/>
      <c r="CC430" s="472"/>
      <c r="CD430" s="472"/>
      <c r="CJ430" s="472"/>
    </row>
    <row r="431" spans="76:88" ht="12.75">
      <c r="BX431" s="472"/>
      <c r="BY431" s="472"/>
      <c r="BZ431" s="472"/>
      <c r="CA431" s="472"/>
      <c r="CB431" s="472"/>
      <c r="CC431" s="472"/>
      <c r="CD431" s="472"/>
      <c r="CJ431" s="472"/>
    </row>
    <row r="432" spans="76:88" ht="12.75">
      <c r="BX432" s="472"/>
      <c r="BY432" s="472"/>
      <c r="BZ432" s="472"/>
      <c r="CA432" s="472"/>
      <c r="CB432" s="472"/>
      <c r="CC432" s="472"/>
      <c r="CD432" s="472"/>
      <c r="CJ432" s="472"/>
    </row>
    <row r="433" spans="76:88" ht="12.75">
      <c r="BX433" s="472"/>
      <c r="BY433" s="472"/>
      <c r="BZ433" s="472"/>
      <c r="CA433" s="472"/>
      <c r="CB433" s="472"/>
      <c r="CC433" s="472"/>
      <c r="CD433" s="472"/>
      <c r="CJ433" s="472"/>
    </row>
    <row r="434" spans="76:88" ht="12.75">
      <c r="BX434" s="472"/>
      <c r="BY434" s="472"/>
      <c r="BZ434" s="472"/>
      <c r="CA434" s="472"/>
      <c r="CB434" s="472"/>
      <c r="CC434" s="472"/>
      <c r="CD434" s="472"/>
      <c r="CJ434" s="472"/>
    </row>
    <row r="435" spans="76:88" ht="12.75">
      <c r="BX435" s="472"/>
      <c r="BY435" s="472"/>
      <c r="BZ435" s="472"/>
      <c r="CA435" s="472"/>
      <c r="CB435" s="472"/>
      <c r="CC435" s="472"/>
      <c r="CD435" s="472"/>
      <c r="CJ435" s="472"/>
    </row>
    <row r="436" spans="76:88" ht="12.75">
      <c r="BX436" s="472"/>
      <c r="BY436" s="472"/>
      <c r="BZ436" s="472"/>
      <c r="CA436" s="472"/>
      <c r="CB436" s="472"/>
      <c r="CC436" s="472"/>
      <c r="CD436" s="472"/>
      <c r="CJ436" s="472"/>
    </row>
    <row r="437" spans="76:88" ht="12.75">
      <c r="BX437" s="472"/>
      <c r="BY437" s="472"/>
      <c r="BZ437" s="472"/>
      <c r="CA437" s="472"/>
      <c r="CB437" s="472"/>
      <c r="CC437" s="472"/>
      <c r="CD437" s="472"/>
      <c r="CJ437" s="472"/>
    </row>
    <row r="438" spans="76:88" ht="12.75">
      <c r="BX438" s="472"/>
      <c r="BY438" s="472"/>
      <c r="BZ438" s="472"/>
      <c r="CA438" s="472"/>
      <c r="CB438" s="472"/>
      <c r="CC438" s="472"/>
      <c r="CD438" s="472"/>
      <c r="CJ438" s="472"/>
    </row>
    <row r="439" spans="76:88" ht="12.75">
      <c r="BX439" s="472"/>
      <c r="BY439" s="472"/>
      <c r="BZ439" s="472"/>
      <c r="CA439" s="472"/>
      <c r="CB439" s="472"/>
      <c r="CC439" s="472"/>
      <c r="CD439" s="472"/>
      <c r="CJ439" s="472"/>
    </row>
    <row r="440" spans="76:88" ht="12.75">
      <c r="BX440" s="472"/>
      <c r="BY440" s="472"/>
      <c r="BZ440" s="472"/>
      <c r="CA440" s="472"/>
      <c r="CB440" s="472"/>
      <c r="CC440" s="472"/>
      <c r="CD440" s="472"/>
      <c r="CJ440" s="472"/>
    </row>
    <row r="441" spans="76:88" ht="12.75">
      <c r="BX441" s="472"/>
      <c r="BY441" s="472"/>
      <c r="BZ441" s="472"/>
      <c r="CA441" s="472"/>
      <c r="CB441" s="472"/>
      <c r="CC441" s="472"/>
      <c r="CD441" s="472"/>
      <c r="CJ441" s="472"/>
    </row>
    <row r="442" spans="76:88" ht="12.75">
      <c r="BX442" s="472"/>
      <c r="BY442" s="472"/>
      <c r="BZ442" s="472"/>
      <c r="CA442" s="472"/>
      <c r="CB442" s="472"/>
      <c r="CC442" s="472"/>
      <c r="CD442" s="472"/>
      <c r="CJ442" s="472"/>
    </row>
    <row r="443" spans="76:88" ht="12.75">
      <c r="BX443" s="472"/>
      <c r="BY443" s="472"/>
      <c r="BZ443" s="472"/>
      <c r="CA443" s="472"/>
      <c r="CB443" s="472"/>
      <c r="CC443" s="472"/>
      <c r="CD443" s="472"/>
      <c r="CJ443" s="472"/>
    </row>
    <row r="444" spans="76:88" ht="12.75">
      <c r="BX444" s="472"/>
      <c r="BY444" s="472"/>
      <c r="BZ444" s="472"/>
      <c r="CA444" s="472"/>
      <c r="CB444" s="472"/>
      <c r="CC444" s="472"/>
      <c r="CD444" s="472"/>
      <c r="CJ444" s="472"/>
    </row>
    <row r="445" spans="76:88" ht="12.75">
      <c r="BX445" s="472"/>
      <c r="BY445" s="472"/>
      <c r="BZ445" s="472"/>
      <c r="CA445" s="472"/>
      <c r="CB445" s="472"/>
      <c r="CC445" s="472"/>
      <c r="CD445" s="472"/>
      <c r="CJ445" s="472"/>
    </row>
    <row r="446" spans="76:88" ht="12.75">
      <c r="BX446" s="472"/>
      <c r="BY446" s="472"/>
      <c r="BZ446" s="472"/>
      <c r="CA446" s="472"/>
      <c r="CB446" s="472"/>
      <c r="CC446" s="472"/>
      <c r="CD446" s="472"/>
      <c r="CJ446" s="472"/>
    </row>
    <row r="447" spans="76:88" ht="12.75">
      <c r="BX447" s="472"/>
      <c r="BY447" s="472"/>
      <c r="BZ447" s="472"/>
      <c r="CA447" s="472"/>
      <c r="CB447" s="472"/>
      <c r="CC447" s="472"/>
      <c r="CD447" s="472"/>
      <c r="CJ447" s="472"/>
    </row>
    <row r="448" spans="76:88" ht="12.75">
      <c r="BX448" s="472"/>
      <c r="BY448" s="472"/>
      <c r="BZ448" s="472"/>
      <c r="CA448" s="472"/>
      <c r="CB448" s="472"/>
      <c r="CC448" s="472"/>
      <c r="CD448" s="472"/>
      <c r="CJ448" s="472"/>
    </row>
    <row r="449" spans="76:88" ht="12.75">
      <c r="BX449" s="472"/>
      <c r="BY449" s="472"/>
      <c r="BZ449" s="472"/>
      <c r="CA449" s="472"/>
      <c r="CB449" s="472"/>
      <c r="CC449" s="472"/>
      <c r="CD449" s="472"/>
      <c r="CJ449" s="472"/>
    </row>
    <row r="450" spans="76:88" ht="12.75">
      <c r="BX450" s="472"/>
      <c r="BY450" s="472"/>
      <c r="BZ450" s="472"/>
      <c r="CA450" s="472"/>
      <c r="CB450" s="472"/>
      <c r="CC450" s="472"/>
      <c r="CD450" s="472"/>
      <c r="CJ450" s="472"/>
    </row>
    <row r="451" spans="76:88" ht="12.75">
      <c r="BX451" s="472"/>
      <c r="BY451" s="472"/>
      <c r="BZ451" s="472"/>
      <c r="CA451" s="472"/>
      <c r="CB451" s="472"/>
      <c r="CC451" s="472"/>
      <c r="CD451" s="472"/>
      <c r="CJ451" s="472"/>
    </row>
    <row r="452" spans="76:88" ht="12.75">
      <c r="BX452" s="472"/>
      <c r="BY452" s="472"/>
      <c r="BZ452" s="472"/>
      <c r="CA452" s="472"/>
      <c r="CB452" s="472"/>
      <c r="CC452" s="472"/>
      <c r="CD452" s="472"/>
      <c r="CJ452" s="472"/>
    </row>
    <row r="453" spans="76:88" ht="12.75">
      <c r="BX453" s="472"/>
      <c r="BY453" s="472"/>
      <c r="BZ453" s="472"/>
      <c r="CA453" s="472"/>
      <c r="CB453" s="472"/>
      <c r="CC453" s="472"/>
      <c r="CD453" s="472"/>
      <c r="CJ453" s="472"/>
    </row>
    <row r="454" spans="76:88" ht="12.75">
      <c r="BX454" s="472"/>
      <c r="BY454" s="472"/>
      <c r="BZ454" s="472"/>
      <c r="CA454" s="472"/>
      <c r="CB454" s="472"/>
      <c r="CC454" s="472"/>
      <c r="CD454" s="472"/>
      <c r="CJ454" s="472"/>
    </row>
    <row r="455" spans="76:88" ht="12.75">
      <c r="BX455" s="472"/>
      <c r="BY455" s="472"/>
      <c r="BZ455" s="472"/>
      <c r="CA455" s="472"/>
      <c r="CB455" s="472"/>
      <c r="CC455" s="472"/>
      <c r="CD455" s="472"/>
      <c r="CJ455" s="472"/>
    </row>
    <row r="456" spans="76:88" ht="12.75">
      <c r="BX456" s="472"/>
      <c r="BY456" s="472"/>
      <c r="BZ456" s="472"/>
      <c r="CA456" s="472"/>
      <c r="CB456" s="472"/>
      <c r="CC456" s="472"/>
      <c r="CD456" s="472"/>
      <c r="CJ456" s="472"/>
    </row>
    <row r="457" spans="76:88" ht="12.75">
      <c r="BX457" s="472"/>
      <c r="BY457" s="472"/>
      <c r="BZ457" s="472"/>
      <c r="CA457" s="472"/>
      <c r="CB457" s="472"/>
      <c r="CC457" s="472"/>
      <c r="CD457" s="472"/>
      <c r="CJ457" s="472"/>
    </row>
    <row r="458" spans="76:88" ht="12.75">
      <c r="BX458" s="472"/>
      <c r="BY458" s="472"/>
      <c r="BZ458" s="472"/>
      <c r="CA458" s="472"/>
      <c r="CB458" s="472"/>
      <c r="CC458" s="472"/>
      <c r="CD458" s="472"/>
      <c r="CJ458" s="472"/>
    </row>
    <row r="459" spans="76:88" ht="12.75">
      <c r="BX459" s="472"/>
      <c r="BY459" s="472"/>
      <c r="BZ459" s="472"/>
      <c r="CA459" s="472"/>
      <c r="CB459" s="472"/>
      <c r="CC459" s="472"/>
      <c r="CD459" s="472"/>
      <c r="CJ459" s="472"/>
    </row>
    <row r="460" spans="76:88" ht="12.75">
      <c r="BX460" s="472"/>
      <c r="BY460" s="472"/>
      <c r="BZ460" s="472"/>
      <c r="CA460" s="472"/>
      <c r="CB460" s="472"/>
      <c r="CC460" s="472"/>
      <c r="CD460" s="472"/>
      <c r="CJ460" s="472"/>
    </row>
    <row r="461" spans="76:88" ht="12.75">
      <c r="BX461" s="472"/>
      <c r="BY461" s="472"/>
      <c r="BZ461" s="472"/>
      <c r="CA461" s="472"/>
      <c r="CB461" s="472"/>
      <c r="CC461" s="472"/>
      <c r="CD461" s="472"/>
      <c r="CJ461" s="472"/>
    </row>
    <row r="462" spans="76:88" ht="12.75">
      <c r="BX462" s="472"/>
      <c r="BY462" s="472"/>
      <c r="BZ462" s="472"/>
      <c r="CA462" s="472"/>
      <c r="CB462" s="472"/>
      <c r="CC462" s="472"/>
      <c r="CD462" s="472"/>
      <c r="CJ462" s="472"/>
    </row>
    <row r="463" spans="76:88" ht="12.75">
      <c r="BX463" s="472"/>
      <c r="BY463" s="472"/>
      <c r="BZ463" s="472"/>
      <c r="CA463" s="472"/>
      <c r="CB463" s="472"/>
      <c r="CC463" s="472"/>
      <c r="CD463" s="472"/>
      <c r="CJ463" s="472"/>
    </row>
    <row r="464" spans="76:88" ht="12.75">
      <c r="BX464" s="472"/>
      <c r="BY464" s="472"/>
      <c r="BZ464" s="472"/>
      <c r="CA464" s="472"/>
      <c r="CB464" s="472"/>
      <c r="CC464" s="472"/>
      <c r="CD464" s="472"/>
      <c r="CJ464" s="472"/>
    </row>
    <row r="465" spans="76:88" ht="12.75">
      <c r="BX465" s="472"/>
      <c r="BY465" s="472"/>
      <c r="BZ465" s="472"/>
      <c r="CA465" s="472"/>
      <c r="CB465" s="472"/>
      <c r="CC465" s="472"/>
      <c r="CD465" s="472"/>
      <c r="CJ465" s="472"/>
    </row>
    <row r="466" spans="76:88" ht="12.75">
      <c r="BX466" s="472"/>
      <c r="BY466" s="472"/>
      <c r="BZ466" s="472"/>
      <c r="CA466" s="472"/>
      <c r="CB466" s="472"/>
      <c r="CC466" s="472"/>
      <c r="CD466" s="472"/>
      <c r="CJ466" s="472"/>
    </row>
    <row r="467" spans="76:88" ht="12.75">
      <c r="BX467" s="472"/>
      <c r="BY467" s="472"/>
      <c r="BZ467" s="472"/>
      <c r="CA467" s="472"/>
      <c r="CB467" s="472"/>
      <c r="CC467" s="472"/>
      <c r="CD467" s="472"/>
      <c r="CJ467" s="472"/>
    </row>
    <row r="468" spans="76:88" ht="12.75">
      <c r="BX468" s="472"/>
      <c r="BY468" s="472"/>
      <c r="BZ468" s="472"/>
      <c r="CA468" s="472"/>
      <c r="CB468" s="472"/>
      <c r="CC468" s="472"/>
      <c r="CD468" s="472"/>
      <c r="CJ468" s="472"/>
    </row>
    <row r="469" spans="76:88" ht="12.75">
      <c r="BX469" s="472"/>
      <c r="BY469" s="472"/>
      <c r="BZ469" s="472"/>
      <c r="CA469" s="472"/>
      <c r="CB469" s="472"/>
      <c r="CC469" s="472"/>
      <c r="CD469" s="472"/>
      <c r="CJ469" s="472"/>
    </row>
    <row r="470" spans="76:88" ht="12.75">
      <c r="BX470" s="472"/>
      <c r="BY470" s="472"/>
      <c r="BZ470" s="472"/>
      <c r="CA470" s="472"/>
      <c r="CB470" s="472"/>
      <c r="CC470" s="472"/>
      <c r="CD470" s="472"/>
      <c r="CJ470" s="472"/>
    </row>
    <row r="471" spans="76:88" ht="12.75">
      <c r="BX471" s="472"/>
      <c r="BY471" s="472"/>
      <c r="BZ471" s="472"/>
      <c r="CA471" s="472"/>
      <c r="CB471" s="472"/>
      <c r="CC471" s="472"/>
      <c r="CD471" s="472"/>
      <c r="CJ471" s="472"/>
    </row>
    <row r="472" spans="76:88" ht="12.75">
      <c r="BX472" s="472"/>
      <c r="BY472" s="472"/>
      <c r="BZ472" s="472"/>
      <c r="CA472" s="472"/>
      <c r="CB472" s="472"/>
      <c r="CC472" s="472"/>
      <c r="CD472" s="472"/>
      <c r="CJ472" s="472"/>
    </row>
    <row r="473" spans="76:88" ht="12.75">
      <c r="BX473" s="472"/>
      <c r="BY473" s="472"/>
      <c r="BZ473" s="472"/>
      <c r="CA473" s="472"/>
      <c r="CB473" s="472"/>
      <c r="CC473" s="472"/>
      <c r="CD473" s="472"/>
      <c r="CJ473" s="472"/>
    </row>
    <row r="474" spans="76:88" ht="12.75">
      <c r="BX474" s="472"/>
      <c r="BY474" s="472"/>
      <c r="BZ474" s="472"/>
      <c r="CA474" s="472"/>
      <c r="CB474" s="472"/>
      <c r="CC474" s="472"/>
      <c r="CD474" s="472"/>
      <c r="CJ474" s="472"/>
    </row>
    <row r="475" spans="76:88" ht="12.75">
      <c r="BX475" s="472"/>
      <c r="BY475" s="472"/>
      <c r="BZ475" s="472"/>
      <c r="CA475" s="472"/>
      <c r="CB475" s="472"/>
      <c r="CC475" s="472"/>
      <c r="CD475" s="472"/>
      <c r="CJ475" s="472"/>
    </row>
    <row r="476" spans="76:88" ht="12.75">
      <c r="BX476" s="472"/>
      <c r="BY476" s="472"/>
      <c r="BZ476" s="472"/>
      <c r="CA476" s="472"/>
      <c r="CB476" s="472"/>
      <c r="CC476" s="472"/>
      <c r="CD476" s="472"/>
      <c r="CJ476" s="472"/>
    </row>
    <row r="477" spans="76:88" ht="12.75">
      <c r="BX477" s="472"/>
      <c r="BY477" s="472"/>
      <c r="BZ477" s="472"/>
      <c r="CA477" s="472"/>
      <c r="CB477" s="472"/>
      <c r="CC477" s="472"/>
      <c r="CD477" s="472"/>
      <c r="CJ477" s="472"/>
    </row>
    <row r="478" spans="76:88" ht="12.75">
      <c r="BX478" s="472"/>
      <c r="BY478" s="472"/>
      <c r="BZ478" s="472"/>
      <c r="CA478" s="472"/>
      <c r="CB478" s="472"/>
      <c r="CC478" s="472"/>
      <c r="CD478" s="472"/>
      <c r="CJ478" s="472"/>
    </row>
    <row r="479" spans="76:88" ht="12.75">
      <c r="BX479" s="472"/>
      <c r="BY479" s="472"/>
      <c r="BZ479" s="472"/>
      <c r="CA479" s="472"/>
      <c r="CB479" s="472"/>
      <c r="CC479" s="472"/>
      <c r="CD479" s="472"/>
      <c r="CJ479" s="472"/>
    </row>
    <row r="480" spans="76:88" ht="12.75">
      <c r="BX480" s="472"/>
      <c r="BY480" s="472"/>
      <c r="BZ480" s="472"/>
      <c r="CA480" s="472"/>
      <c r="CB480" s="472"/>
      <c r="CC480" s="472"/>
      <c r="CD480" s="472"/>
      <c r="CJ480" s="472"/>
    </row>
    <row r="481" spans="76:88" ht="12.75">
      <c r="BX481" s="472"/>
      <c r="BY481" s="472"/>
      <c r="BZ481" s="472"/>
      <c r="CA481" s="472"/>
      <c r="CB481" s="472"/>
      <c r="CC481" s="472"/>
      <c r="CD481" s="472"/>
      <c r="CJ481" s="472"/>
    </row>
    <row r="482" spans="76:88" ht="12.75">
      <c r="BX482" s="472"/>
      <c r="BY482" s="472"/>
      <c r="BZ482" s="472"/>
      <c r="CA482" s="472"/>
      <c r="CB482" s="472"/>
      <c r="CC482" s="472"/>
      <c r="CD482" s="472"/>
      <c r="CJ482" s="472"/>
    </row>
    <row r="483" spans="76:88" ht="12.75">
      <c r="BX483" s="472"/>
      <c r="BY483" s="472"/>
      <c r="BZ483" s="472"/>
      <c r="CA483" s="472"/>
      <c r="CB483" s="472"/>
      <c r="CC483" s="472"/>
      <c r="CD483" s="472"/>
      <c r="CJ483" s="472"/>
    </row>
    <row r="484" spans="76:88" ht="12.75">
      <c r="BX484" s="472"/>
      <c r="BY484" s="472"/>
      <c r="BZ484" s="472"/>
      <c r="CA484" s="472"/>
      <c r="CB484" s="472"/>
      <c r="CC484" s="472"/>
      <c r="CD484" s="472"/>
      <c r="CJ484" s="472"/>
    </row>
    <row r="485" spans="76:88" ht="12.75">
      <c r="BX485" s="472"/>
      <c r="BY485" s="472"/>
      <c r="BZ485" s="472"/>
      <c r="CA485" s="472"/>
      <c r="CB485" s="472"/>
      <c r="CC485" s="472"/>
      <c r="CD485" s="472"/>
      <c r="CJ485" s="472"/>
    </row>
    <row r="486" spans="76:88" ht="12.75">
      <c r="BX486" s="472"/>
      <c r="BY486" s="472"/>
      <c r="BZ486" s="472"/>
      <c r="CA486" s="472"/>
      <c r="CB486" s="472"/>
      <c r="CC486" s="472"/>
      <c r="CD486" s="472"/>
      <c r="CJ486" s="472"/>
    </row>
    <row r="487" spans="76:88" ht="12.75">
      <c r="BX487" s="472"/>
      <c r="BY487" s="472"/>
      <c r="BZ487" s="472"/>
      <c r="CA487" s="472"/>
      <c r="CB487" s="472"/>
      <c r="CC487" s="472"/>
      <c r="CD487" s="472"/>
      <c r="CJ487" s="472"/>
    </row>
    <row r="488" spans="76:88" ht="12.75">
      <c r="BX488" s="472"/>
      <c r="BY488" s="472"/>
      <c r="BZ488" s="472"/>
      <c r="CA488" s="472"/>
      <c r="CB488" s="472"/>
      <c r="CC488" s="472"/>
      <c r="CD488" s="472"/>
      <c r="CJ488" s="472"/>
    </row>
    <row r="489" spans="76:88" ht="12.75">
      <c r="BX489" s="472"/>
      <c r="BY489" s="472"/>
      <c r="BZ489" s="472"/>
      <c r="CA489" s="472"/>
      <c r="CB489" s="472"/>
      <c r="CC489" s="472"/>
      <c r="CD489" s="472"/>
      <c r="CJ489" s="472"/>
    </row>
    <row r="490" spans="76:88" ht="12.75">
      <c r="BX490" s="472"/>
      <c r="BY490" s="472"/>
      <c r="BZ490" s="472"/>
      <c r="CA490" s="472"/>
      <c r="CB490" s="472"/>
      <c r="CC490" s="472"/>
      <c r="CD490" s="472"/>
      <c r="CJ490" s="472"/>
    </row>
    <row r="491" spans="76:88" ht="12.75">
      <c r="BX491" s="472"/>
      <c r="BY491" s="472"/>
      <c r="BZ491" s="472"/>
      <c r="CA491" s="472"/>
      <c r="CB491" s="472"/>
      <c r="CC491" s="472"/>
      <c r="CD491" s="472"/>
      <c r="CJ491" s="472"/>
    </row>
    <row r="492" spans="76:88" ht="12.75">
      <c r="BX492" s="472"/>
      <c r="BY492" s="472"/>
      <c r="BZ492" s="472"/>
      <c r="CA492" s="472"/>
      <c r="CB492" s="472"/>
      <c r="CC492" s="472"/>
      <c r="CD492" s="472"/>
      <c r="CJ492" s="472"/>
    </row>
    <row r="493" spans="76:88" ht="12.75">
      <c r="BX493" s="472"/>
      <c r="BY493" s="472"/>
      <c r="BZ493" s="472"/>
      <c r="CA493" s="472"/>
      <c r="CB493" s="472"/>
      <c r="CC493" s="472"/>
      <c r="CD493" s="472"/>
      <c r="CJ493" s="472"/>
    </row>
    <row r="494" spans="76:88" ht="12.75">
      <c r="BX494" s="472"/>
      <c r="BY494" s="472"/>
      <c r="BZ494" s="472"/>
      <c r="CA494" s="472"/>
      <c r="CB494" s="472"/>
      <c r="CC494" s="472"/>
      <c r="CD494" s="472"/>
      <c r="CJ494" s="472"/>
    </row>
    <row r="495" spans="76:88" ht="12.75">
      <c r="BX495" s="472"/>
      <c r="BY495" s="472"/>
      <c r="BZ495" s="472"/>
      <c r="CA495" s="472"/>
      <c r="CB495" s="472"/>
      <c r="CC495" s="472"/>
      <c r="CD495" s="472"/>
      <c r="CJ495" s="472"/>
    </row>
    <row r="496" spans="76:88" ht="12.75">
      <c r="BX496" s="472"/>
      <c r="BY496" s="472"/>
      <c r="BZ496" s="472"/>
      <c r="CA496" s="472"/>
      <c r="CB496" s="472"/>
      <c r="CC496" s="472"/>
      <c r="CD496" s="472"/>
      <c r="CJ496" s="472"/>
    </row>
    <row r="497" spans="76:88" ht="12.75">
      <c r="BX497" s="472"/>
      <c r="BY497" s="472"/>
      <c r="BZ497" s="472"/>
      <c r="CA497" s="472"/>
      <c r="CB497" s="472"/>
      <c r="CC497" s="472"/>
      <c r="CD497" s="472"/>
      <c r="CJ497" s="472"/>
    </row>
    <row r="498" spans="76:88" ht="12.75">
      <c r="BX498" s="472"/>
      <c r="BY498" s="472"/>
      <c r="BZ498" s="472"/>
      <c r="CA498" s="472"/>
      <c r="CB498" s="472"/>
      <c r="CC498" s="472"/>
      <c r="CD498" s="472"/>
      <c r="CJ498" s="472"/>
    </row>
    <row r="499" spans="76:88" ht="12.75">
      <c r="BX499" s="472"/>
      <c r="BY499" s="472"/>
      <c r="BZ499" s="472"/>
      <c r="CA499" s="472"/>
      <c r="CB499" s="472"/>
      <c r="CC499" s="472"/>
      <c r="CD499" s="472"/>
      <c r="CJ499" s="472"/>
    </row>
    <row r="500" spans="76:88" ht="12.75">
      <c r="BX500" s="472"/>
      <c r="BY500" s="472"/>
      <c r="BZ500" s="472"/>
      <c r="CA500" s="472"/>
      <c r="CB500" s="472"/>
      <c r="CC500" s="472"/>
      <c r="CD500" s="472"/>
      <c r="CJ500" s="472"/>
    </row>
    <row r="501" spans="76:88" ht="12.75">
      <c r="BX501" s="472"/>
      <c r="BY501" s="472"/>
      <c r="BZ501" s="472"/>
      <c r="CA501" s="472"/>
      <c r="CB501" s="472"/>
      <c r="CC501" s="472"/>
      <c r="CD501" s="472"/>
      <c r="CJ501" s="472"/>
    </row>
    <row r="502" spans="76:88" ht="12.75">
      <c r="BX502" s="472"/>
      <c r="BY502" s="472"/>
      <c r="BZ502" s="472"/>
      <c r="CA502" s="472"/>
      <c r="CB502" s="472"/>
      <c r="CC502" s="472"/>
      <c r="CD502" s="472"/>
      <c r="CJ502" s="472"/>
    </row>
    <row r="503" spans="76:88" ht="12.75">
      <c r="BX503" s="472"/>
      <c r="BY503" s="472"/>
      <c r="BZ503" s="472"/>
      <c r="CA503" s="472"/>
      <c r="CB503" s="472"/>
      <c r="CC503" s="472"/>
      <c r="CD503" s="472"/>
      <c r="CJ503" s="472"/>
    </row>
    <row r="504" spans="76:88" ht="12.75">
      <c r="BX504" s="472"/>
      <c r="BY504" s="472"/>
      <c r="BZ504" s="472"/>
      <c r="CA504" s="472"/>
      <c r="CB504" s="472"/>
      <c r="CC504" s="472"/>
      <c r="CD504" s="472"/>
      <c r="CJ504" s="472"/>
    </row>
    <row r="505" spans="76:88" ht="12.75">
      <c r="BX505" s="472"/>
      <c r="BY505" s="472"/>
      <c r="BZ505" s="472"/>
      <c r="CA505" s="472"/>
      <c r="CB505" s="472"/>
      <c r="CC505" s="472"/>
      <c r="CD505" s="472"/>
      <c r="CJ505" s="472"/>
    </row>
    <row r="506" spans="76:88" ht="12.75">
      <c r="BX506" s="472"/>
      <c r="BY506" s="472"/>
      <c r="BZ506" s="472"/>
      <c r="CA506" s="472"/>
      <c r="CB506" s="472"/>
      <c r="CC506" s="472"/>
      <c r="CD506" s="472"/>
      <c r="CJ506" s="472"/>
    </row>
    <row r="507" spans="76:88" ht="12.75">
      <c r="BX507" s="472"/>
      <c r="BY507" s="472"/>
      <c r="BZ507" s="472"/>
      <c r="CA507" s="472"/>
      <c r="CB507" s="472"/>
      <c r="CC507" s="472"/>
      <c r="CD507" s="472"/>
      <c r="CJ507" s="472"/>
    </row>
    <row r="508" spans="76:88" ht="12.75">
      <c r="BX508" s="472"/>
      <c r="BY508" s="472"/>
      <c r="BZ508" s="472"/>
      <c r="CA508" s="472"/>
      <c r="CB508" s="472"/>
      <c r="CC508" s="472"/>
      <c r="CD508" s="472"/>
      <c r="CJ508" s="472"/>
    </row>
    <row r="509" spans="76:88" ht="12.75">
      <c r="BX509" s="472"/>
      <c r="BY509" s="472"/>
      <c r="BZ509" s="472"/>
      <c r="CA509" s="472"/>
      <c r="CB509" s="472"/>
      <c r="CC509" s="472"/>
      <c r="CD509" s="472"/>
      <c r="CJ509" s="472"/>
    </row>
    <row r="510" spans="76:88" ht="12.75">
      <c r="BX510" s="472"/>
      <c r="BY510" s="472"/>
      <c r="BZ510" s="472"/>
      <c r="CA510" s="472"/>
      <c r="CB510" s="472"/>
      <c r="CC510" s="472"/>
      <c r="CD510" s="472"/>
      <c r="CJ510" s="472"/>
    </row>
    <row r="511" spans="76:88" ht="12.75">
      <c r="BX511" s="472"/>
      <c r="BY511" s="472"/>
      <c r="BZ511" s="472"/>
      <c r="CA511" s="472"/>
      <c r="CB511" s="472"/>
      <c r="CC511" s="472"/>
      <c r="CD511" s="472"/>
      <c r="CJ511" s="472"/>
    </row>
    <row r="512" spans="76:88" ht="12.75">
      <c r="BX512" s="472"/>
      <c r="BY512" s="472"/>
      <c r="BZ512" s="472"/>
      <c r="CA512" s="472"/>
      <c r="CB512" s="472"/>
      <c r="CC512" s="472"/>
      <c r="CD512" s="472"/>
      <c r="CJ512" s="472"/>
    </row>
    <row r="513" spans="76:88" ht="12.75">
      <c r="BX513" s="472"/>
      <c r="BY513" s="472"/>
      <c r="BZ513" s="472"/>
      <c r="CA513" s="472"/>
      <c r="CB513" s="472"/>
      <c r="CC513" s="472"/>
      <c r="CD513" s="472"/>
      <c r="CJ513" s="472"/>
    </row>
    <row r="514" spans="76:88" ht="12.75">
      <c r="BX514" s="472"/>
      <c r="BY514" s="472"/>
      <c r="BZ514" s="472"/>
      <c r="CA514" s="472"/>
      <c r="CB514" s="472"/>
      <c r="CC514" s="472"/>
      <c r="CD514" s="472"/>
      <c r="CJ514" s="472"/>
    </row>
    <row r="515" spans="76:88" ht="12.75">
      <c r="BX515" s="472"/>
      <c r="BY515" s="472"/>
      <c r="BZ515" s="472"/>
      <c r="CA515" s="472"/>
      <c r="CB515" s="472"/>
      <c r="CC515" s="472"/>
      <c r="CD515" s="472"/>
      <c r="CJ515" s="472"/>
    </row>
    <row r="516" spans="76:88" ht="12.75">
      <c r="BX516" s="472"/>
      <c r="BY516" s="472"/>
      <c r="BZ516" s="472"/>
      <c r="CA516" s="472"/>
      <c r="CB516" s="472"/>
      <c r="CC516" s="472"/>
      <c r="CD516" s="472"/>
      <c r="CJ516" s="472"/>
    </row>
    <row r="517" spans="76:88" ht="12.75">
      <c r="BX517" s="472"/>
      <c r="BY517" s="472"/>
      <c r="BZ517" s="472"/>
      <c r="CA517" s="472"/>
      <c r="CB517" s="472"/>
      <c r="CC517" s="472"/>
      <c r="CD517" s="472"/>
      <c r="CJ517" s="472"/>
    </row>
    <row r="518" spans="76:88" ht="12.75">
      <c r="BX518" s="472"/>
      <c r="BY518" s="472"/>
      <c r="BZ518" s="472"/>
      <c r="CA518" s="472"/>
      <c r="CB518" s="472"/>
      <c r="CC518" s="472"/>
      <c r="CD518" s="472"/>
      <c r="CJ518" s="472"/>
    </row>
    <row r="519" spans="76:88" ht="12.75">
      <c r="BX519" s="472"/>
      <c r="BY519" s="472"/>
      <c r="BZ519" s="472"/>
      <c r="CA519" s="472"/>
      <c r="CB519" s="472"/>
      <c r="CC519" s="472"/>
      <c r="CD519" s="472"/>
      <c r="CJ519" s="472"/>
    </row>
    <row r="520" spans="76:88" ht="12.75">
      <c r="BX520" s="472"/>
      <c r="BY520" s="472"/>
      <c r="BZ520" s="472"/>
      <c r="CA520" s="472"/>
      <c r="CB520" s="472"/>
      <c r="CC520" s="472"/>
      <c r="CD520" s="472"/>
      <c r="CJ520" s="472"/>
    </row>
    <row r="521" spans="76:88" ht="12.75">
      <c r="BX521" s="472"/>
      <c r="BY521" s="472"/>
      <c r="BZ521" s="472"/>
      <c r="CA521" s="472"/>
      <c r="CB521" s="472"/>
      <c r="CC521" s="472"/>
      <c r="CD521" s="472"/>
      <c r="CJ521" s="472"/>
    </row>
    <row r="522" spans="76:88" ht="12.75">
      <c r="BX522" s="472"/>
      <c r="BY522" s="472"/>
      <c r="BZ522" s="472"/>
      <c r="CA522" s="472"/>
      <c r="CB522" s="472"/>
      <c r="CC522" s="472"/>
      <c r="CD522" s="472"/>
      <c r="CJ522" s="472"/>
    </row>
    <row r="523" spans="76:88" ht="12.75">
      <c r="BX523" s="472"/>
      <c r="BY523" s="472"/>
      <c r="BZ523" s="472"/>
      <c r="CA523" s="472"/>
      <c r="CB523" s="472"/>
      <c r="CC523" s="472"/>
      <c r="CD523" s="472"/>
      <c r="CJ523" s="472"/>
    </row>
    <row r="524" spans="76:88" ht="12.75">
      <c r="BX524" s="472"/>
      <c r="BY524" s="472"/>
      <c r="BZ524" s="472"/>
      <c r="CA524" s="472"/>
      <c r="CB524" s="472"/>
      <c r="CC524" s="472"/>
      <c r="CD524" s="472"/>
      <c r="CJ524" s="472"/>
    </row>
    <row r="525" spans="76:88" ht="12.75">
      <c r="BX525" s="472"/>
      <c r="BY525" s="472"/>
      <c r="BZ525" s="472"/>
      <c r="CA525" s="472"/>
      <c r="CB525" s="472"/>
      <c r="CC525" s="472"/>
      <c r="CD525" s="472"/>
      <c r="CJ525" s="472"/>
    </row>
    <row r="526" spans="76:88" ht="12.75">
      <c r="BX526" s="472"/>
      <c r="BY526" s="472"/>
      <c r="BZ526" s="472"/>
      <c r="CA526" s="472"/>
      <c r="CB526" s="472"/>
      <c r="CC526" s="472"/>
      <c r="CD526" s="472"/>
      <c r="CJ526" s="472"/>
    </row>
    <row r="527" spans="76:88" ht="12.75">
      <c r="BX527" s="472"/>
      <c r="BY527" s="472"/>
      <c r="BZ527" s="472"/>
      <c r="CA527" s="472"/>
      <c r="CB527" s="472"/>
      <c r="CC527" s="472"/>
      <c r="CD527" s="472"/>
      <c r="CJ527" s="472"/>
    </row>
    <row r="528" spans="76:88" ht="12.75">
      <c r="BX528" s="472"/>
      <c r="BY528" s="472"/>
      <c r="BZ528" s="472"/>
      <c r="CA528" s="472"/>
      <c r="CB528" s="472"/>
      <c r="CC528" s="472"/>
      <c r="CD528" s="472"/>
      <c r="CJ528" s="472"/>
    </row>
    <row r="529" spans="76:88" ht="12.75">
      <c r="BX529" s="472"/>
      <c r="BY529" s="472"/>
      <c r="BZ529" s="472"/>
      <c r="CA529" s="472"/>
      <c r="CB529" s="472"/>
      <c r="CC529" s="472"/>
      <c r="CD529" s="472"/>
      <c r="CJ529" s="472"/>
    </row>
    <row r="530" spans="76:88" ht="12.75">
      <c r="BX530" s="472"/>
      <c r="BY530" s="472"/>
      <c r="BZ530" s="472"/>
      <c r="CA530" s="472"/>
      <c r="CB530" s="472"/>
      <c r="CC530" s="472"/>
      <c r="CD530" s="472"/>
      <c r="CJ530" s="472"/>
    </row>
    <row r="531" spans="76:88" ht="12.75">
      <c r="BX531" s="472"/>
      <c r="BY531" s="472"/>
      <c r="BZ531" s="472"/>
      <c r="CA531" s="472"/>
      <c r="CB531" s="472"/>
      <c r="CC531" s="472"/>
      <c r="CD531" s="472"/>
      <c r="CJ531" s="472"/>
    </row>
    <row r="532" spans="76:88" ht="12.75">
      <c r="BX532" s="472"/>
      <c r="BY532" s="472"/>
      <c r="BZ532" s="472"/>
      <c r="CA532" s="472"/>
      <c r="CB532" s="472"/>
      <c r="CC532" s="472"/>
      <c r="CD532" s="472"/>
      <c r="CJ532" s="472"/>
    </row>
    <row r="533" spans="76:88" ht="12.75">
      <c r="BX533" s="472"/>
      <c r="BY533" s="472"/>
      <c r="BZ533" s="472"/>
      <c r="CA533" s="472"/>
      <c r="CB533" s="472"/>
      <c r="CC533" s="472"/>
      <c r="CD533" s="472"/>
      <c r="CJ533" s="472"/>
    </row>
    <row r="534" spans="76:88" ht="12.75">
      <c r="BX534" s="472"/>
      <c r="BY534" s="472"/>
      <c r="BZ534" s="472"/>
      <c r="CA534" s="472"/>
      <c r="CB534" s="472"/>
      <c r="CC534" s="472"/>
      <c r="CD534" s="472"/>
      <c r="CJ534" s="472"/>
    </row>
    <row r="535" spans="76:88" ht="12.75">
      <c r="BX535" s="472"/>
      <c r="BY535" s="472"/>
      <c r="BZ535" s="472"/>
      <c r="CA535" s="472"/>
      <c r="CB535" s="472"/>
      <c r="CC535" s="472"/>
      <c r="CD535" s="472"/>
      <c r="CJ535" s="472"/>
    </row>
    <row r="536" spans="76:88" ht="12.75">
      <c r="BX536" s="472"/>
      <c r="BY536" s="472"/>
      <c r="BZ536" s="472"/>
      <c r="CA536" s="472"/>
      <c r="CB536" s="472"/>
      <c r="CC536" s="472"/>
      <c r="CD536" s="472"/>
      <c r="CJ536" s="472"/>
    </row>
    <row r="537" spans="76:88" ht="12.75">
      <c r="BX537" s="472"/>
      <c r="BY537" s="472"/>
      <c r="BZ537" s="472"/>
      <c r="CA537" s="472"/>
      <c r="CB537" s="472"/>
      <c r="CC537" s="472"/>
      <c r="CD537" s="472"/>
      <c r="CJ537" s="472"/>
    </row>
    <row r="538" spans="76:88" ht="12.75">
      <c r="BX538" s="472"/>
      <c r="BY538" s="472"/>
      <c r="BZ538" s="472"/>
      <c r="CA538" s="472"/>
      <c r="CB538" s="472"/>
      <c r="CC538" s="472"/>
      <c r="CD538" s="472"/>
      <c r="CJ538" s="472"/>
    </row>
    <row r="539" spans="76:88" ht="12.75">
      <c r="BX539" s="472"/>
      <c r="BY539" s="472"/>
      <c r="BZ539" s="472"/>
      <c r="CA539" s="472"/>
      <c r="CB539" s="472"/>
      <c r="CC539" s="472"/>
      <c r="CD539" s="472"/>
      <c r="CJ539" s="472"/>
    </row>
    <row r="540" spans="76:88" ht="12.75">
      <c r="BX540" s="472"/>
      <c r="BY540" s="472"/>
      <c r="BZ540" s="472"/>
      <c r="CA540" s="472"/>
      <c r="CB540" s="472"/>
      <c r="CC540" s="472"/>
      <c r="CD540" s="472"/>
      <c r="CJ540" s="472"/>
    </row>
    <row r="541" spans="76:88" ht="12.75">
      <c r="BX541" s="472"/>
      <c r="BY541" s="472"/>
      <c r="BZ541" s="472"/>
      <c r="CA541" s="472"/>
      <c r="CB541" s="472"/>
      <c r="CC541" s="472"/>
      <c r="CD541" s="472"/>
      <c r="CJ541" s="472"/>
    </row>
    <row r="542" spans="76:88" ht="12.75">
      <c r="BX542" s="472"/>
      <c r="BY542" s="472"/>
      <c r="BZ542" s="472"/>
      <c r="CA542" s="472"/>
      <c r="CB542" s="472"/>
      <c r="CC542" s="472"/>
      <c r="CD542" s="472"/>
      <c r="CJ542" s="472"/>
    </row>
    <row r="543" spans="76:88" ht="12.75">
      <c r="BX543" s="472"/>
      <c r="BY543" s="472"/>
      <c r="BZ543" s="472"/>
      <c r="CA543" s="472"/>
      <c r="CB543" s="472"/>
      <c r="CC543" s="472"/>
      <c r="CD543" s="472"/>
      <c r="CJ543" s="472"/>
    </row>
    <row r="544" spans="76:88" ht="12.75">
      <c r="BX544" s="472"/>
      <c r="BY544" s="472"/>
      <c r="BZ544" s="472"/>
      <c r="CA544" s="472"/>
      <c r="CB544" s="472"/>
      <c r="CC544" s="472"/>
      <c r="CD544" s="472"/>
      <c r="CJ544" s="472"/>
    </row>
    <row r="545" spans="76:88" ht="12.75">
      <c r="BX545" s="472"/>
      <c r="BY545" s="472"/>
      <c r="BZ545" s="472"/>
      <c r="CA545" s="472"/>
      <c r="CB545" s="472"/>
      <c r="CC545" s="472"/>
      <c r="CD545" s="472"/>
      <c r="CJ545" s="472"/>
    </row>
    <row r="546" spans="76:88" ht="12.75">
      <c r="BX546" s="472"/>
      <c r="BY546" s="472"/>
      <c r="BZ546" s="472"/>
      <c r="CA546" s="472"/>
      <c r="CB546" s="472"/>
      <c r="CC546" s="472"/>
      <c r="CD546" s="472"/>
      <c r="CJ546" s="472"/>
    </row>
    <row r="547" spans="76:88" ht="12.75">
      <c r="BX547" s="472"/>
      <c r="BY547" s="472"/>
      <c r="BZ547" s="472"/>
      <c r="CA547" s="472"/>
      <c r="CB547" s="472"/>
      <c r="CC547" s="472"/>
      <c r="CD547" s="472"/>
      <c r="CJ547" s="472"/>
    </row>
    <row r="548" spans="76:88" ht="12.75">
      <c r="BX548" s="472"/>
      <c r="BY548" s="472"/>
      <c r="BZ548" s="472"/>
      <c r="CA548" s="472"/>
      <c r="CB548" s="472"/>
      <c r="CC548" s="472"/>
      <c r="CD548" s="472"/>
      <c r="CJ548" s="472"/>
    </row>
    <row r="549" spans="76:88" ht="12.75">
      <c r="BX549" s="472"/>
      <c r="BY549" s="472"/>
      <c r="BZ549" s="472"/>
      <c r="CA549" s="472"/>
      <c r="CB549" s="472"/>
      <c r="CC549" s="472"/>
      <c r="CD549" s="472"/>
      <c r="CJ549" s="472"/>
    </row>
    <row r="550" spans="76:88" ht="12.75">
      <c r="BX550" s="472"/>
      <c r="BY550" s="472"/>
      <c r="BZ550" s="472"/>
      <c r="CA550" s="472"/>
      <c r="CB550" s="472"/>
      <c r="CC550" s="472"/>
      <c r="CD550" s="472"/>
      <c r="CJ550" s="472"/>
    </row>
    <row r="551" spans="76:88" ht="12.75">
      <c r="BX551" s="472"/>
      <c r="BY551" s="472"/>
      <c r="BZ551" s="472"/>
      <c r="CA551" s="472"/>
      <c r="CB551" s="472"/>
      <c r="CC551" s="472"/>
      <c r="CD551" s="472"/>
      <c r="CJ551" s="472"/>
    </row>
    <row r="552" spans="76:88" ht="12.75">
      <c r="BX552" s="472"/>
      <c r="BY552" s="472"/>
      <c r="BZ552" s="472"/>
      <c r="CA552" s="472"/>
      <c r="CB552" s="472"/>
      <c r="CC552" s="472"/>
      <c r="CD552" s="472"/>
      <c r="CJ552" s="472"/>
    </row>
    <row r="553" spans="76:88" ht="12.75">
      <c r="BX553" s="472"/>
      <c r="BY553" s="472"/>
      <c r="BZ553" s="472"/>
      <c r="CA553" s="472"/>
      <c r="CB553" s="472"/>
      <c r="CC553" s="472"/>
      <c r="CD553" s="472"/>
      <c r="CJ553" s="472"/>
    </row>
    <row r="554" spans="76:88" ht="12.75">
      <c r="BX554" s="472"/>
      <c r="BY554" s="472"/>
      <c r="BZ554" s="472"/>
      <c r="CA554" s="472"/>
      <c r="CB554" s="472"/>
      <c r="CC554" s="472"/>
      <c r="CD554" s="472"/>
      <c r="CJ554" s="472"/>
    </row>
    <row r="555" spans="76:88" ht="12.75">
      <c r="BX555" s="472"/>
      <c r="BY555" s="472"/>
      <c r="BZ555" s="472"/>
      <c r="CA555" s="472"/>
      <c r="CB555" s="472"/>
      <c r="CC555" s="472"/>
      <c r="CD555" s="472"/>
      <c r="CJ555" s="472"/>
    </row>
    <row r="556" spans="76:88" ht="12.75">
      <c r="BX556" s="472"/>
      <c r="BY556" s="472"/>
      <c r="BZ556" s="472"/>
      <c r="CA556" s="472"/>
      <c r="CB556" s="472"/>
      <c r="CC556" s="472"/>
      <c r="CD556" s="472"/>
      <c r="CJ556" s="472"/>
    </row>
    <row r="557" spans="76:88" ht="12.75">
      <c r="BX557" s="472"/>
      <c r="BY557" s="472"/>
      <c r="BZ557" s="472"/>
      <c r="CA557" s="472"/>
      <c r="CB557" s="472"/>
      <c r="CC557" s="472"/>
      <c r="CD557" s="472"/>
      <c r="CJ557" s="472"/>
    </row>
    <row r="558" spans="76:88" ht="12.75">
      <c r="BX558" s="472"/>
      <c r="BY558" s="472"/>
      <c r="BZ558" s="472"/>
      <c r="CA558" s="472"/>
      <c r="CB558" s="472"/>
      <c r="CC558" s="472"/>
      <c r="CD558" s="472"/>
      <c r="CJ558" s="472"/>
    </row>
    <row r="559" spans="76:88" ht="12.75">
      <c r="BX559" s="472"/>
      <c r="BY559" s="472"/>
      <c r="BZ559" s="472"/>
      <c r="CA559" s="472"/>
      <c r="CB559" s="472"/>
      <c r="CC559" s="472"/>
      <c r="CD559" s="472"/>
      <c r="CJ559" s="472"/>
    </row>
    <row r="560" spans="76:88" ht="12.75">
      <c r="BX560" s="472"/>
      <c r="BY560" s="472"/>
      <c r="BZ560" s="472"/>
      <c r="CA560" s="472"/>
      <c r="CB560" s="472"/>
      <c r="CC560" s="472"/>
      <c r="CD560" s="472"/>
      <c r="CJ560" s="472"/>
    </row>
    <row r="561" spans="76:88" ht="12.75">
      <c r="BX561" s="472"/>
      <c r="BY561" s="472"/>
      <c r="BZ561" s="472"/>
      <c r="CA561" s="472"/>
      <c r="CB561" s="472"/>
      <c r="CC561" s="472"/>
      <c r="CD561" s="472"/>
      <c r="CJ561" s="472"/>
    </row>
    <row r="562" spans="76:88" ht="12.75">
      <c r="BX562" s="472"/>
      <c r="BY562" s="472"/>
      <c r="BZ562" s="472"/>
      <c r="CA562" s="472"/>
      <c r="CB562" s="472"/>
      <c r="CC562" s="472"/>
      <c r="CD562" s="472"/>
      <c r="CJ562" s="472"/>
    </row>
    <row r="563" spans="76:88" ht="12.75">
      <c r="BX563" s="472"/>
      <c r="BY563" s="472"/>
      <c r="BZ563" s="472"/>
      <c r="CA563" s="472"/>
      <c r="CB563" s="472"/>
      <c r="CC563" s="472"/>
      <c r="CD563" s="472"/>
      <c r="CJ563" s="472"/>
    </row>
    <row r="564" spans="76:88" ht="12.75">
      <c r="BX564" s="472"/>
      <c r="BY564" s="472"/>
      <c r="BZ564" s="472"/>
      <c r="CA564" s="472"/>
      <c r="CB564" s="472"/>
      <c r="CC564" s="472"/>
      <c r="CD564" s="472"/>
      <c r="CJ564" s="472"/>
    </row>
    <row r="565" spans="76:88" ht="12.75">
      <c r="BX565" s="472"/>
      <c r="BY565" s="472"/>
      <c r="BZ565" s="472"/>
      <c r="CA565" s="472"/>
      <c r="CB565" s="472"/>
      <c r="CC565" s="472"/>
      <c r="CD565" s="472"/>
      <c r="CJ565" s="472"/>
    </row>
    <row r="566" spans="76:88" ht="12.75">
      <c r="BX566" s="472"/>
      <c r="BY566" s="472"/>
      <c r="BZ566" s="472"/>
      <c r="CA566" s="472"/>
      <c r="CB566" s="472"/>
      <c r="CC566" s="472"/>
      <c r="CD566" s="472"/>
      <c r="CJ566" s="472"/>
    </row>
    <row r="567" spans="76:88" ht="12.75">
      <c r="BX567" s="472"/>
      <c r="BY567" s="472"/>
      <c r="BZ567" s="472"/>
      <c r="CA567" s="472"/>
      <c r="CB567" s="472"/>
      <c r="CC567" s="472"/>
      <c r="CD567" s="472"/>
      <c r="CJ567" s="472"/>
    </row>
    <row r="568" spans="76:88" ht="12.75">
      <c r="BX568" s="472"/>
      <c r="BY568" s="472"/>
      <c r="BZ568" s="472"/>
      <c r="CA568" s="472"/>
      <c r="CB568" s="472"/>
      <c r="CC568" s="472"/>
      <c r="CD568" s="472"/>
      <c r="CJ568" s="472"/>
    </row>
    <row r="569" spans="76:88" ht="12.75">
      <c r="BX569" s="472"/>
      <c r="BY569" s="472"/>
      <c r="BZ569" s="472"/>
      <c r="CA569" s="472"/>
      <c r="CB569" s="472"/>
      <c r="CC569" s="472"/>
      <c r="CD569" s="472"/>
      <c r="CJ569" s="472"/>
    </row>
    <row r="570" spans="76:88" ht="12.75">
      <c r="BX570" s="472"/>
      <c r="BY570" s="472"/>
      <c r="BZ570" s="472"/>
      <c r="CA570" s="472"/>
      <c r="CB570" s="472"/>
      <c r="CC570" s="472"/>
      <c r="CD570" s="472"/>
      <c r="CJ570" s="472"/>
    </row>
    <row r="571" spans="76:88" ht="12.75">
      <c r="BX571" s="472"/>
      <c r="BY571" s="472"/>
      <c r="BZ571" s="472"/>
      <c r="CA571" s="472"/>
      <c r="CB571" s="472"/>
      <c r="CC571" s="472"/>
      <c r="CD571" s="472"/>
      <c r="CJ571" s="472"/>
    </row>
    <row r="572" spans="76:88" ht="12.75">
      <c r="BX572" s="472"/>
      <c r="BY572" s="472"/>
      <c r="BZ572" s="472"/>
      <c r="CA572" s="472"/>
      <c r="CB572" s="472"/>
      <c r="CC572" s="472"/>
      <c r="CD572" s="472"/>
      <c r="CJ572" s="472"/>
    </row>
    <row r="573" spans="76:88" ht="12.75">
      <c r="BX573" s="472"/>
      <c r="BY573" s="472"/>
      <c r="BZ573" s="472"/>
      <c r="CA573" s="472"/>
      <c r="CB573" s="472"/>
      <c r="CC573" s="472"/>
      <c r="CD573" s="472"/>
      <c r="CJ573" s="472"/>
    </row>
    <row r="574" spans="76:88" ht="12.75">
      <c r="BX574" s="472"/>
      <c r="BY574" s="472"/>
      <c r="BZ574" s="472"/>
      <c r="CA574" s="472"/>
      <c r="CB574" s="472"/>
      <c r="CC574" s="472"/>
      <c r="CD574" s="472"/>
      <c r="CJ574" s="472"/>
    </row>
    <row r="575" spans="76:88" ht="12.75">
      <c r="BX575" s="472"/>
      <c r="BY575" s="472"/>
      <c r="BZ575" s="472"/>
      <c r="CA575" s="472"/>
      <c r="CB575" s="472"/>
      <c r="CC575" s="472"/>
      <c r="CD575" s="472"/>
      <c r="CJ575" s="472"/>
    </row>
    <row r="576" spans="76:88" ht="12.75">
      <c r="BX576" s="472"/>
      <c r="BY576" s="472"/>
      <c r="BZ576" s="472"/>
      <c r="CA576" s="472"/>
      <c r="CB576" s="472"/>
      <c r="CC576" s="472"/>
      <c r="CD576" s="472"/>
      <c r="CJ576" s="472"/>
    </row>
    <row r="577" spans="76:88" ht="12.75">
      <c r="BX577" s="472"/>
      <c r="BY577" s="472"/>
      <c r="BZ577" s="472"/>
      <c r="CA577" s="472"/>
      <c r="CB577" s="472"/>
      <c r="CC577" s="472"/>
      <c r="CD577" s="472"/>
      <c r="CJ577" s="472"/>
    </row>
    <row r="578" spans="76:88" ht="12.75">
      <c r="BX578" s="472"/>
      <c r="BY578" s="472"/>
      <c r="BZ578" s="472"/>
      <c r="CA578" s="472"/>
      <c r="CB578" s="472"/>
      <c r="CC578" s="472"/>
      <c r="CD578" s="472"/>
      <c r="CJ578" s="472"/>
    </row>
    <row r="579" spans="76:88" ht="12.75">
      <c r="BX579" s="472"/>
      <c r="BY579" s="472"/>
      <c r="BZ579" s="472"/>
      <c r="CA579" s="472"/>
      <c r="CB579" s="472"/>
      <c r="CC579" s="472"/>
      <c r="CD579" s="472"/>
      <c r="CJ579" s="472"/>
    </row>
    <row r="580" spans="76:88" ht="12.75">
      <c r="BX580" s="472"/>
      <c r="BY580" s="472"/>
      <c r="BZ580" s="472"/>
      <c r="CA580" s="472"/>
      <c r="CB580" s="472"/>
      <c r="CC580" s="472"/>
      <c r="CD580" s="472"/>
      <c r="CJ580" s="472"/>
    </row>
    <row r="581" spans="76:88" ht="12.75">
      <c r="BX581" s="472"/>
      <c r="BY581" s="472"/>
      <c r="BZ581" s="472"/>
      <c r="CA581" s="472"/>
      <c r="CB581" s="472"/>
      <c r="CC581" s="472"/>
      <c r="CD581" s="472"/>
      <c r="CJ581" s="472"/>
    </row>
    <row r="582" spans="76:88" ht="12.75">
      <c r="BX582" s="472"/>
      <c r="BY582" s="472"/>
      <c r="BZ582" s="472"/>
      <c r="CA582" s="472"/>
      <c r="CB582" s="472"/>
      <c r="CC582" s="472"/>
      <c r="CD582" s="472"/>
      <c r="CJ582" s="472"/>
    </row>
    <row r="583" spans="76:88" ht="12.75">
      <c r="BX583" s="472"/>
      <c r="BY583" s="472"/>
      <c r="BZ583" s="472"/>
      <c r="CA583" s="472"/>
      <c r="CB583" s="472"/>
      <c r="CC583" s="472"/>
      <c r="CD583" s="472"/>
      <c r="CJ583" s="472"/>
    </row>
    <row r="584" spans="76:88" ht="12.75">
      <c r="BX584" s="472"/>
      <c r="BY584" s="472"/>
      <c r="BZ584" s="472"/>
      <c r="CA584" s="472"/>
      <c r="CB584" s="472"/>
      <c r="CC584" s="472"/>
      <c r="CD584" s="472"/>
      <c r="CJ584" s="472"/>
    </row>
    <row r="585" spans="76:88" ht="12.75">
      <c r="BX585" s="472"/>
      <c r="BY585" s="472"/>
      <c r="BZ585" s="472"/>
      <c r="CA585" s="472"/>
      <c r="CB585" s="472"/>
      <c r="CC585" s="472"/>
      <c r="CD585" s="472"/>
      <c r="CJ585" s="472"/>
    </row>
    <row r="586" spans="76:88" ht="12.75">
      <c r="BX586" s="472"/>
      <c r="BY586" s="472"/>
      <c r="BZ586" s="472"/>
      <c r="CA586" s="472"/>
      <c r="CB586" s="472"/>
      <c r="CC586" s="472"/>
      <c r="CD586" s="472"/>
      <c r="CJ586" s="472"/>
    </row>
    <row r="587" spans="76:88" ht="12.75">
      <c r="BX587" s="472"/>
      <c r="BY587" s="472"/>
      <c r="BZ587" s="472"/>
      <c r="CA587" s="472"/>
      <c r="CB587" s="472"/>
      <c r="CC587" s="472"/>
      <c r="CD587" s="472"/>
      <c r="CJ587" s="472"/>
    </row>
    <row r="588" spans="76:88" ht="12.75">
      <c r="BX588" s="472"/>
      <c r="BY588" s="472"/>
      <c r="BZ588" s="472"/>
      <c r="CA588" s="472"/>
      <c r="CB588" s="472"/>
      <c r="CC588" s="472"/>
      <c r="CD588" s="472"/>
      <c r="CJ588" s="472"/>
    </row>
    <row r="589" spans="76:88" ht="12.75">
      <c r="BX589" s="472"/>
      <c r="BY589" s="472"/>
      <c r="BZ589" s="472"/>
      <c r="CA589" s="472"/>
      <c r="CB589" s="472"/>
      <c r="CC589" s="472"/>
      <c r="CD589" s="472"/>
      <c r="CJ589" s="472"/>
    </row>
    <row r="590" spans="76:88" ht="12.75">
      <c r="BX590" s="472"/>
      <c r="BY590" s="472"/>
      <c r="BZ590" s="472"/>
      <c r="CA590" s="472"/>
      <c r="CB590" s="472"/>
      <c r="CC590" s="472"/>
      <c r="CD590" s="472"/>
      <c r="CJ590" s="472"/>
    </row>
    <row r="591" spans="76:88" ht="12.75">
      <c r="BX591" s="472"/>
      <c r="BY591" s="472"/>
      <c r="BZ591" s="472"/>
      <c r="CA591" s="472"/>
      <c r="CB591" s="472"/>
      <c r="CC591" s="472"/>
      <c r="CD591" s="472"/>
      <c r="CJ591" s="472"/>
    </row>
    <row r="592" spans="76:88" ht="12.75">
      <c r="BX592" s="472"/>
      <c r="BY592" s="472"/>
      <c r="BZ592" s="472"/>
      <c r="CA592" s="472"/>
      <c r="CB592" s="472"/>
      <c r="CC592" s="472"/>
      <c r="CD592" s="472"/>
      <c r="CJ592" s="472"/>
    </row>
    <row r="593" spans="76:88" ht="12.75">
      <c r="BX593" s="472"/>
      <c r="BY593" s="472"/>
      <c r="BZ593" s="472"/>
      <c r="CA593" s="472"/>
      <c r="CB593" s="472"/>
      <c r="CC593" s="472"/>
      <c r="CD593" s="472"/>
      <c r="CJ593" s="472"/>
    </row>
    <row r="594" spans="76:88" ht="12.75">
      <c r="BX594" s="472"/>
      <c r="BY594" s="472"/>
      <c r="BZ594" s="472"/>
      <c r="CA594" s="472"/>
      <c r="CB594" s="472"/>
      <c r="CC594" s="472"/>
      <c r="CD594" s="472"/>
      <c r="CJ594" s="472"/>
    </row>
    <row r="595" spans="76:88" ht="12.75">
      <c r="BX595" s="472"/>
      <c r="BY595" s="472"/>
      <c r="BZ595" s="472"/>
      <c r="CA595" s="472"/>
      <c r="CB595" s="472"/>
      <c r="CC595" s="472"/>
      <c r="CD595" s="472"/>
      <c r="CJ595" s="472"/>
    </row>
    <row r="596" spans="76:88" ht="12.75">
      <c r="BX596" s="472"/>
      <c r="BY596" s="472"/>
      <c r="BZ596" s="472"/>
      <c r="CA596" s="472"/>
      <c r="CB596" s="472"/>
      <c r="CC596" s="472"/>
      <c r="CD596" s="472"/>
      <c r="CJ596" s="472"/>
    </row>
    <row r="597" spans="76:88" ht="12.75">
      <c r="BX597" s="472"/>
      <c r="BY597" s="472"/>
      <c r="BZ597" s="472"/>
      <c r="CA597" s="472"/>
      <c r="CB597" s="472"/>
      <c r="CC597" s="472"/>
      <c r="CD597" s="472"/>
      <c r="CJ597" s="472"/>
    </row>
    <row r="598" spans="76:88" ht="12.75">
      <c r="BX598" s="472"/>
      <c r="BY598" s="472"/>
      <c r="BZ598" s="472"/>
      <c r="CA598" s="472"/>
      <c r="CB598" s="472"/>
      <c r="CC598" s="472"/>
      <c r="CD598" s="472"/>
      <c r="CJ598" s="472"/>
    </row>
    <row r="599" spans="76:88" ht="12.75">
      <c r="BX599" s="472"/>
      <c r="BY599" s="472"/>
      <c r="BZ599" s="472"/>
      <c r="CA599" s="472"/>
      <c r="CB599" s="472"/>
      <c r="CC599" s="472"/>
      <c r="CD599" s="472"/>
      <c r="CJ599" s="472"/>
    </row>
    <row r="600" spans="76:88" ht="12.75">
      <c r="BX600" s="472"/>
      <c r="BY600" s="472"/>
      <c r="BZ600" s="472"/>
      <c r="CA600" s="472"/>
      <c r="CB600" s="472"/>
      <c r="CC600" s="472"/>
      <c r="CD600" s="472"/>
      <c r="CJ600" s="472"/>
    </row>
    <row r="601" spans="76:88" ht="12.75">
      <c r="BX601" s="472"/>
      <c r="BY601" s="472"/>
      <c r="BZ601" s="472"/>
      <c r="CA601" s="472"/>
      <c r="CB601" s="472"/>
      <c r="CC601" s="472"/>
      <c r="CD601" s="472"/>
      <c r="CJ601" s="472"/>
    </row>
    <row r="602" spans="76:88" ht="12.75">
      <c r="BX602" s="472"/>
      <c r="BY602" s="472"/>
      <c r="BZ602" s="472"/>
      <c r="CA602" s="472"/>
      <c r="CB602" s="472"/>
      <c r="CC602" s="472"/>
      <c r="CD602" s="472"/>
      <c r="CJ602" s="472"/>
    </row>
    <row r="603" spans="76:88" ht="12.75">
      <c r="BX603" s="472"/>
      <c r="BY603" s="472"/>
      <c r="BZ603" s="472"/>
      <c r="CA603" s="472"/>
      <c r="CB603" s="472"/>
      <c r="CC603" s="472"/>
      <c r="CD603" s="472"/>
      <c r="CJ603" s="472"/>
    </row>
    <row r="604" spans="76:88" ht="12.75">
      <c r="BX604" s="472"/>
      <c r="BY604" s="472"/>
      <c r="BZ604" s="472"/>
      <c r="CA604" s="472"/>
      <c r="CB604" s="472"/>
      <c r="CC604" s="472"/>
      <c r="CD604" s="472"/>
      <c r="CJ604" s="472"/>
    </row>
    <row r="605" spans="76:88" ht="12.75">
      <c r="BX605" s="472"/>
      <c r="BY605" s="472"/>
      <c r="BZ605" s="472"/>
      <c r="CA605" s="472"/>
      <c r="CB605" s="472"/>
      <c r="CC605" s="472"/>
      <c r="CD605" s="472"/>
      <c r="CJ605" s="472"/>
    </row>
    <row r="606" spans="76:88" ht="12.75">
      <c r="BX606" s="472"/>
      <c r="BY606" s="472"/>
      <c r="BZ606" s="472"/>
      <c r="CA606" s="472"/>
      <c r="CB606" s="472"/>
      <c r="CC606" s="472"/>
      <c r="CD606" s="472"/>
      <c r="CJ606" s="472"/>
    </row>
    <row r="607" spans="76:88" ht="12.75">
      <c r="BX607" s="472"/>
      <c r="BY607" s="472"/>
      <c r="BZ607" s="472"/>
      <c r="CA607" s="472"/>
      <c r="CB607" s="472"/>
      <c r="CC607" s="472"/>
      <c r="CD607" s="472"/>
      <c r="CJ607" s="472"/>
    </row>
    <row r="608" spans="76:88" ht="12.75">
      <c r="BX608" s="472"/>
      <c r="BY608" s="472"/>
      <c r="BZ608" s="472"/>
      <c r="CA608" s="472"/>
      <c r="CB608" s="472"/>
      <c r="CC608" s="472"/>
      <c r="CD608" s="472"/>
      <c r="CJ608" s="472"/>
    </row>
    <row r="609" spans="76:88" ht="12.75">
      <c r="BX609" s="472"/>
      <c r="BY609" s="472"/>
      <c r="BZ609" s="472"/>
      <c r="CA609" s="472"/>
      <c r="CB609" s="472"/>
      <c r="CC609" s="472"/>
      <c r="CD609" s="472"/>
      <c r="CJ609" s="472"/>
    </row>
    <row r="610" spans="76:88" ht="12.75">
      <c r="BX610" s="472"/>
      <c r="BY610" s="472"/>
      <c r="BZ610" s="472"/>
      <c r="CA610" s="472"/>
      <c r="CB610" s="472"/>
      <c r="CC610" s="472"/>
      <c r="CD610" s="472"/>
      <c r="CJ610" s="472"/>
    </row>
    <row r="611" spans="76:88" ht="12.75">
      <c r="BX611" s="472"/>
      <c r="BY611" s="472"/>
      <c r="BZ611" s="472"/>
      <c r="CA611" s="472"/>
      <c r="CB611" s="472"/>
      <c r="CC611" s="472"/>
      <c r="CD611" s="472"/>
      <c r="CJ611" s="472"/>
    </row>
    <row r="612" spans="76:88" ht="12.75">
      <c r="BX612" s="472"/>
      <c r="BY612" s="472"/>
      <c r="BZ612" s="472"/>
      <c r="CA612" s="472"/>
      <c r="CB612" s="472"/>
      <c r="CC612" s="472"/>
      <c r="CD612" s="472"/>
      <c r="CJ612" s="472"/>
    </row>
    <row r="613" spans="76:88" ht="12.75">
      <c r="BX613" s="472"/>
      <c r="BY613" s="472"/>
      <c r="BZ613" s="472"/>
      <c r="CA613" s="472"/>
      <c r="CB613" s="472"/>
      <c r="CC613" s="472"/>
      <c r="CD613" s="472"/>
      <c r="CJ613" s="472"/>
    </row>
    <row r="614" spans="76:88" ht="12.75">
      <c r="BX614" s="472"/>
      <c r="BY614" s="472"/>
      <c r="BZ614" s="472"/>
      <c r="CA614" s="472"/>
      <c r="CB614" s="472"/>
      <c r="CC614" s="472"/>
      <c r="CD614" s="472"/>
      <c r="CJ614" s="472"/>
    </row>
    <row r="615" spans="76:88" ht="12.75">
      <c r="BX615" s="472"/>
      <c r="BY615" s="472"/>
      <c r="BZ615" s="472"/>
      <c r="CA615" s="472"/>
      <c r="CB615" s="472"/>
      <c r="CC615" s="472"/>
      <c r="CD615" s="472"/>
      <c r="CJ615" s="472"/>
    </row>
    <row r="616" spans="76:88" ht="12.75">
      <c r="BX616" s="472"/>
      <c r="BY616" s="472"/>
      <c r="BZ616" s="472"/>
      <c r="CA616" s="472"/>
      <c r="CB616" s="472"/>
      <c r="CC616" s="472"/>
      <c r="CD616" s="472"/>
      <c r="CJ616" s="472"/>
    </row>
    <row r="617" spans="76:88" ht="12.75">
      <c r="BX617" s="472"/>
      <c r="BY617" s="472"/>
      <c r="BZ617" s="472"/>
      <c r="CA617" s="472"/>
      <c r="CB617" s="472"/>
      <c r="CC617" s="472"/>
      <c r="CD617" s="472"/>
      <c r="CJ617" s="472"/>
    </row>
    <row r="618" spans="76:88" ht="12.75">
      <c r="BX618" s="472"/>
      <c r="BY618" s="472"/>
      <c r="BZ618" s="472"/>
      <c r="CA618" s="472"/>
      <c r="CB618" s="472"/>
      <c r="CC618" s="472"/>
      <c r="CD618" s="472"/>
      <c r="CJ618" s="472"/>
    </row>
    <row r="619" spans="76:88" ht="12.75">
      <c r="BX619" s="472"/>
      <c r="BY619" s="472"/>
      <c r="BZ619" s="472"/>
      <c r="CA619" s="472"/>
      <c r="CB619" s="472"/>
      <c r="CC619" s="472"/>
      <c r="CD619" s="472"/>
      <c r="CJ619" s="472"/>
    </row>
    <row r="620" spans="76:88" ht="12.75">
      <c r="BX620" s="472"/>
      <c r="BY620" s="472"/>
      <c r="BZ620" s="472"/>
      <c r="CA620" s="472"/>
      <c r="CB620" s="472"/>
      <c r="CC620" s="472"/>
      <c r="CD620" s="472"/>
      <c r="CJ620" s="472"/>
    </row>
    <row r="621" spans="76:88" ht="12.75">
      <c r="BX621" s="472"/>
      <c r="BY621" s="472"/>
      <c r="BZ621" s="472"/>
      <c r="CA621" s="472"/>
      <c r="CB621" s="472"/>
      <c r="CC621" s="472"/>
      <c r="CD621" s="472"/>
      <c r="CJ621" s="472"/>
    </row>
    <row r="622" spans="76:88" ht="12.75">
      <c r="BX622" s="472"/>
      <c r="BY622" s="472"/>
      <c r="BZ622" s="472"/>
      <c r="CA622" s="472"/>
      <c r="CB622" s="472"/>
      <c r="CC622" s="472"/>
      <c r="CD622" s="472"/>
      <c r="CJ622" s="472"/>
    </row>
    <row r="623" spans="76:88" ht="12.75">
      <c r="BX623" s="472"/>
      <c r="BY623" s="472"/>
      <c r="BZ623" s="472"/>
      <c r="CA623" s="472"/>
      <c r="CB623" s="472"/>
      <c r="CC623" s="472"/>
      <c r="CD623" s="472"/>
      <c r="CJ623" s="472"/>
    </row>
    <row r="624" spans="76:88" ht="12.75">
      <c r="BX624" s="472"/>
      <c r="BY624" s="472"/>
      <c r="BZ624" s="472"/>
      <c r="CA624" s="472"/>
      <c r="CB624" s="472"/>
      <c r="CC624" s="472"/>
      <c r="CD624" s="472"/>
      <c r="CJ624" s="472"/>
    </row>
    <row r="625" spans="76:88" ht="12.75">
      <c r="BX625" s="472"/>
      <c r="BY625" s="472"/>
      <c r="BZ625" s="472"/>
      <c r="CA625" s="472"/>
      <c r="CB625" s="472"/>
      <c r="CC625" s="472"/>
      <c r="CD625" s="472"/>
      <c r="CJ625" s="472"/>
    </row>
    <row r="626" spans="76:88" ht="12.75">
      <c r="BX626" s="472"/>
      <c r="BY626" s="472"/>
      <c r="BZ626" s="472"/>
      <c r="CA626" s="472"/>
      <c r="CB626" s="472"/>
      <c r="CC626" s="472"/>
      <c r="CD626" s="472"/>
      <c r="CJ626" s="472"/>
    </row>
    <row r="627" spans="76:88" ht="12.75">
      <c r="BX627" s="472"/>
      <c r="BY627" s="472"/>
      <c r="BZ627" s="472"/>
      <c r="CA627" s="472"/>
      <c r="CB627" s="472"/>
      <c r="CC627" s="472"/>
      <c r="CD627" s="472"/>
      <c r="CJ627" s="472"/>
    </row>
    <row r="628" spans="76:88" ht="12.75">
      <c r="BX628" s="472"/>
      <c r="BY628" s="472"/>
      <c r="BZ628" s="472"/>
      <c r="CA628" s="472"/>
      <c r="CB628" s="472"/>
      <c r="CC628" s="472"/>
      <c r="CD628" s="472"/>
      <c r="CJ628" s="472"/>
    </row>
    <row r="629" spans="76:88" ht="12.75">
      <c r="BX629" s="472"/>
      <c r="BY629" s="472"/>
      <c r="BZ629" s="472"/>
      <c r="CA629" s="472"/>
      <c r="CB629" s="472"/>
      <c r="CC629" s="472"/>
      <c r="CD629" s="472"/>
      <c r="CJ629" s="472"/>
    </row>
    <row r="630" spans="76:88" ht="12.75">
      <c r="BX630" s="472"/>
      <c r="BY630" s="472"/>
      <c r="BZ630" s="472"/>
      <c r="CA630" s="472"/>
      <c r="CB630" s="472"/>
      <c r="CC630" s="472"/>
      <c r="CD630" s="472"/>
      <c r="CJ630" s="472"/>
    </row>
    <row r="631" spans="76:88" ht="12.75">
      <c r="BX631" s="472"/>
      <c r="BY631" s="472"/>
      <c r="BZ631" s="472"/>
      <c r="CA631" s="472"/>
      <c r="CB631" s="472"/>
      <c r="CC631" s="472"/>
      <c r="CD631" s="472"/>
      <c r="CJ631" s="472"/>
    </row>
    <row r="632" spans="76:88" ht="12.75">
      <c r="BX632" s="472"/>
      <c r="BY632" s="472"/>
      <c r="BZ632" s="472"/>
      <c r="CA632" s="472"/>
      <c r="CB632" s="472"/>
      <c r="CC632" s="472"/>
      <c r="CD632" s="472"/>
      <c r="CJ632" s="472"/>
    </row>
    <row r="633" spans="76:88" ht="12.75">
      <c r="BX633" s="472"/>
      <c r="BY633" s="472"/>
      <c r="BZ633" s="472"/>
      <c r="CA633" s="472"/>
      <c r="CB633" s="472"/>
      <c r="CC633" s="472"/>
      <c r="CD633" s="472"/>
      <c r="CJ633" s="472"/>
    </row>
    <row r="634" spans="76:88" ht="12.75">
      <c r="BX634" s="472"/>
      <c r="BY634" s="472"/>
      <c r="BZ634" s="472"/>
      <c r="CA634" s="472"/>
      <c r="CB634" s="472"/>
      <c r="CC634" s="472"/>
      <c r="CD634" s="472"/>
      <c r="CJ634" s="472"/>
    </row>
    <row r="635" spans="76:88" ht="12.75">
      <c r="BX635" s="472"/>
      <c r="BY635" s="472"/>
      <c r="BZ635" s="472"/>
      <c r="CA635" s="472"/>
      <c r="CB635" s="472"/>
      <c r="CC635" s="472"/>
      <c r="CD635" s="472"/>
      <c r="CJ635" s="472"/>
    </row>
    <row r="636" spans="76:88" ht="12.75">
      <c r="BX636" s="472"/>
      <c r="BY636" s="472"/>
      <c r="BZ636" s="472"/>
      <c r="CA636" s="472"/>
      <c r="CB636" s="472"/>
      <c r="CC636" s="472"/>
      <c r="CD636" s="472"/>
      <c r="CJ636" s="472"/>
    </row>
    <row r="637" spans="76:88" ht="12.75">
      <c r="BX637" s="472"/>
      <c r="BY637" s="472"/>
      <c r="BZ637" s="472"/>
      <c r="CA637" s="472"/>
      <c r="CB637" s="472"/>
      <c r="CC637" s="472"/>
      <c r="CD637" s="472"/>
      <c r="CJ637" s="472"/>
    </row>
    <row r="638" spans="76:88" ht="12.75">
      <c r="BX638" s="472"/>
      <c r="BY638" s="472"/>
      <c r="BZ638" s="472"/>
      <c r="CA638" s="472"/>
      <c r="CB638" s="472"/>
      <c r="CC638" s="472"/>
      <c r="CD638" s="472"/>
      <c r="CJ638" s="472"/>
    </row>
    <row r="639" spans="76:88" ht="12.75">
      <c r="BX639" s="472"/>
      <c r="BY639" s="472"/>
      <c r="BZ639" s="472"/>
      <c r="CA639" s="472"/>
      <c r="CB639" s="472"/>
      <c r="CC639" s="472"/>
      <c r="CD639" s="472"/>
      <c r="CJ639" s="472"/>
    </row>
    <row r="640" spans="76:88" ht="12.75">
      <c r="BX640" s="472"/>
      <c r="BY640" s="472"/>
      <c r="BZ640" s="472"/>
      <c r="CA640" s="472"/>
      <c r="CB640" s="472"/>
      <c r="CC640" s="472"/>
      <c r="CD640" s="472"/>
      <c r="CJ640" s="472"/>
    </row>
    <row r="641" spans="76:88" ht="12.75">
      <c r="BX641" s="472"/>
      <c r="BY641" s="472"/>
      <c r="BZ641" s="472"/>
      <c r="CA641" s="472"/>
      <c r="CB641" s="472"/>
      <c r="CC641" s="472"/>
      <c r="CD641" s="472"/>
      <c r="CJ641" s="472"/>
    </row>
    <row r="642" spans="76:88" ht="12.75">
      <c r="BX642" s="472"/>
      <c r="BY642" s="472"/>
      <c r="BZ642" s="472"/>
      <c r="CA642" s="472"/>
      <c r="CB642" s="472"/>
      <c r="CC642" s="472"/>
      <c r="CD642" s="472"/>
      <c r="CJ642" s="472"/>
    </row>
    <row r="643" spans="76:88" ht="12.75">
      <c r="BX643" s="472"/>
      <c r="BY643" s="472"/>
      <c r="BZ643" s="472"/>
      <c r="CA643" s="472"/>
      <c r="CB643" s="472"/>
      <c r="CC643" s="472"/>
      <c r="CD643" s="472"/>
      <c r="CJ643" s="472"/>
    </row>
    <row r="644" spans="76:88" ht="12.75">
      <c r="BX644" s="472"/>
      <c r="BY644" s="472"/>
      <c r="BZ644" s="472"/>
      <c r="CA644" s="472"/>
      <c r="CB644" s="472"/>
      <c r="CC644" s="472"/>
      <c r="CD644" s="472"/>
      <c r="CJ644" s="472"/>
    </row>
    <row r="645" spans="76:88" ht="12.75">
      <c r="BX645" s="472"/>
      <c r="BY645" s="472"/>
      <c r="BZ645" s="472"/>
      <c r="CA645" s="472"/>
      <c r="CB645" s="472"/>
      <c r="CC645" s="472"/>
      <c r="CD645" s="472"/>
      <c r="CJ645" s="472"/>
    </row>
    <row r="646" spans="76:88" ht="12.75">
      <c r="BX646" s="472"/>
      <c r="BY646" s="472"/>
      <c r="BZ646" s="472"/>
      <c r="CA646" s="472"/>
      <c r="CB646" s="472"/>
      <c r="CC646" s="472"/>
      <c r="CD646" s="472"/>
      <c r="CJ646" s="472"/>
    </row>
    <row r="647" spans="76:88" ht="12.75">
      <c r="BX647" s="472"/>
      <c r="BY647" s="472"/>
      <c r="BZ647" s="472"/>
      <c r="CA647" s="472"/>
      <c r="CB647" s="472"/>
      <c r="CC647" s="472"/>
      <c r="CD647" s="472"/>
      <c r="CJ647" s="472"/>
    </row>
    <row r="648" spans="76:88" ht="12.75">
      <c r="BX648" s="472"/>
      <c r="BY648" s="472"/>
      <c r="BZ648" s="472"/>
      <c r="CA648" s="472"/>
      <c r="CB648" s="472"/>
      <c r="CC648" s="472"/>
      <c r="CD648" s="472"/>
      <c r="CJ648" s="472"/>
    </row>
    <row r="649" spans="76:88" ht="12.75">
      <c r="BX649" s="472"/>
      <c r="BY649" s="472"/>
      <c r="BZ649" s="472"/>
      <c r="CA649" s="472"/>
      <c r="CB649" s="472"/>
      <c r="CC649" s="472"/>
      <c r="CD649" s="472"/>
      <c r="CJ649" s="472"/>
    </row>
    <row r="650" spans="76:88" ht="12.75">
      <c r="BX650" s="472"/>
      <c r="BY650" s="472"/>
      <c r="BZ650" s="472"/>
      <c r="CA650" s="472"/>
      <c r="CB650" s="472"/>
      <c r="CC650" s="472"/>
      <c r="CD650" s="472"/>
      <c r="CJ650" s="472"/>
    </row>
    <row r="651" spans="76:88" ht="12.75">
      <c r="BX651" s="472"/>
      <c r="BY651" s="472"/>
      <c r="BZ651" s="472"/>
      <c r="CA651" s="472"/>
      <c r="CB651" s="472"/>
      <c r="CC651" s="472"/>
      <c r="CD651" s="472"/>
      <c r="CJ651" s="472"/>
    </row>
    <row r="652" spans="76:88" ht="12.75">
      <c r="BX652" s="472"/>
      <c r="BY652" s="472"/>
      <c r="BZ652" s="472"/>
      <c r="CA652" s="472"/>
      <c r="CB652" s="472"/>
      <c r="CC652" s="472"/>
      <c r="CD652" s="472"/>
      <c r="CJ652" s="472"/>
    </row>
    <row r="653" spans="76:88" ht="12.75">
      <c r="BX653" s="472"/>
      <c r="BY653" s="472"/>
      <c r="BZ653" s="472"/>
      <c r="CA653" s="472"/>
      <c r="CB653" s="472"/>
      <c r="CC653" s="472"/>
      <c r="CD653" s="472"/>
      <c r="CJ653" s="472"/>
    </row>
    <row r="654" spans="76:88" ht="12.75">
      <c r="BX654" s="472"/>
      <c r="BY654" s="472"/>
      <c r="BZ654" s="472"/>
      <c r="CA654" s="472"/>
      <c r="CB654" s="472"/>
      <c r="CC654" s="472"/>
      <c r="CD654" s="472"/>
      <c r="CJ654" s="472"/>
    </row>
    <row r="655" spans="76:88" ht="12.75">
      <c r="BX655" s="472"/>
      <c r="BY655" s="472"/>
      <c r="BZ655" s="472"/>
      <c r="CA655" s="472"/>
      <c r="CB655" s="472"/>
      <c r="CC655" s="472"/>
      <c r="CD655" s="472"/>
      <c r="CJ655" s="472"/>
    </row>
    <row r="656" spans="76:88" ht="12.75">
      <c r="BX656" s="472"/>
      <c r="BY656" s="472"/>
      <c r="BZ656" s="472"/>
      <c r="CA656" s="472"/>
      <c r="CB656" s="472"/>
      <c r="CC656" s="472"/>
      <c r="CD656" s="472"/>
      <c r="CJ656" s="472"/>
    </row>
  </sheetData>
  <mergeCells count="93">
    <mergeCell ref="AR3:AR4"/>
    <mergeCell ref="BI3:BI4"/>
    <mergeCell ref="CK3:CO3"/>
    <mergeCell ref="AU3:AU4"/>
    <mergeCell ref="AT3:AT4"/>
    <mergeCell ref="BA3:BA4"/>
    <mergeCell ref="BB3:BB4"/>
    <mergeCell ref="BC3:BC4"/>
    <mergeCell ref="BT3:BT4"/>
    <mergeCell ref="CF3:CF4"/>
    <mergeCell ref="BH3:BH4"/>
    <mergeCell ref="CG3:CG4"/>
    <mergeCell ref="CH3:CH4"/>
    <mergeCell ref="CI3:CI4"/>
    <mergeCell ref="AJ3:AJ4"/>
    <mergeCell ref="AM3:AM4"/>
    <mergeCell ref="AK3:AK4"/>
    <mergeCell ref="AG3:AG4"/>
    <mergeCell ref="AL3:AL4"/>
    <mergeCell ref="D1:AN1"/>
    <mergeCell ref="F3:F4"/>
    <mergeCell ref="G3:G4"/>
    <mergeCell ref="AA3:AA4"/>
    <mergeCell ref="AB3:AB4"/>
    <mergeCell ref="D3:D4"/>
    <mergeCell ref="AC3:AC4"/>
    <mergeCell ref="Y3:Y4"/>
    <mergeCell ref="U3:U4"/>
    <mergeCell ref="K3:K4"/>
    <mergeCell ref="AY3:AY4"/>
    <mergeCell ref="AZ3:AZ4"/>
    <mergeCell ref="BF3:BF4"/>
    <mergeCell ref="BU3:BU4"/>
    <mergeCell ref="BO3:BO4"/>
    <mergeCell ref="BG3:BG4"/>
    <mergeCell ref="BS3:BS4"/>
    <mergeCell ref="BP3:BP4"/>
    <mergeCell ref="BQ3:BQ4"/>
    <mergeCell ref="BR3:BR4"/>
    <mergeCell ref="AW3:AW4"/>
    <mergeCell ref="AV3:AV4"/>
    <mergeCell ref="AS3:AS4"/>
    <mergeCell ref="AX3:AX4"/>
    <mergeCell ref="B140:B145"/>
    <mergeCell ref="B115:B131"/>
    <mergeCell ref="B55:B101"/>
    <mergeCell ref="B37:B53"/>
    <mergeCell ref="B21:B29"/>
    <mergeCell ref="J3:J4"/>
    <mergeCell ref="E3:E4"/>
    <mergeCell ref="AQ3:AQ4"/>
    <mergeCell ref="H3:H4"/>
    <mergeCell ref="I3:I4"/>
    <mergeCell ref="T3:T4"/>
    <mergeCell ref="W3:W4"/>
    <mergeCell ref="S3:S4"/>
    <mergeCell ref="R3:R4"/>
    <mergeCell ref="P3:P4"/>
    <mergeCell ref="L3:L4"/>
    <mergeCell ref="M3:M4"/>
    <mergeCell ref="V3:V4"/>
    <mergeCell ref="Q3:Q4"/>
    <mergeCell ref="N3:N4"/>
    <mergeCell ref="Z3:Z4"/>
    <mergeCell ref="O3:O4"/>
    <mergeCell ref="BE3:BE4"/>
    <mergeCell ref="CC3:CC4"/>
    <mergeCell ref="X3:X4"/>
    <mergeCell ref="BN3:BN4"/>
    <mergeCell ref="BJ3:BJ4"/>
    <mergeCell ref="BM3:BM4"/>
    <mergeCell ref="BL3:BL4"/>
    <mergeCell ref="BK3:BK4"/>
    <mergeCell ref="AD3:AD4"/>
    <mergeCell ref="AE3:AE4"/>
    <mergeCell ref="AH3:AH4"/>
    <mergeCell ref="CD3:CD4"/>
    <mergeCell ref="AO3:AO4"/>
    <mergeCell ref="AP3:AP4"/>
    <mergeCell ref="AF3:AF4"/>
    <mergeCell ref="AN3:AN4"/>
    <mergeCell ref="BD3:BD4"/>
    <mergeCell ref="AI3:AI4"/>
    <mergeCell ref="CP147:CQ147"/>
    <mergeCell ref="CP3:CQ3"/>
    <mergeCell ref="BV3:BV4"/>
    <mergeCell ref="BW3:BW4"/>
    <mergeCell ref="BX3:BX4"/>
    <mergeCell ref="BY3:BY4"/>
    <mergeCell ref="BZ3:BZ4"/>
    <mergeCell ref="CB3:CB4"/>
    <mergeCell ref="CA3:CA4"/>
    <mergeCell ref="CE3:CE4"/>
  </mergeCells>
  <printOptions horizontalCentered="1" verticalCentered="1"/>
  <pageMargins left="0.22" right="0.19" top="0.21" bottom="0.21" header="0.15748031496062992" footer="0"/>
  <pageSetup horizontalDpi="600" verticalDpi="600" orientation="portrait" paperSize="9" scale="45" r:id="rId1"/>
  <ignoredErrors>
    <ignoredError sqref="BY15 CP30 BL47:BZ51 CK51 CM51 CM48 CL51 CK48 CO48 BX15 CP102:CP104 CL48 BL14:BW15" unlockedFormula="1"/>
  </ignoredErrors>
</worksheet>
</file>

<file path=xl/worksheets/sheet2.xml><?xml version="1.0" encoding="utf-8"?>
<worksheet xmlns="http://schemas.openxmlformats.org/spreadsheetml/2006/main" xmlns:r="http://schemas.openxmlformats.org/officeDocument/2006/relationships">
  <sheetPr codeName="Hoja2"/>
  <dimension ref="A1:CD172"/>
  <sheetViews>
    <sheetView zoomScale="75" zoomScaleNormal="75" workbookViewId="0" topLeftCell="AZ1">
      <selection activeCell="BM2" sqref="BM1:BO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3" width="8.140625" style="0" customWidth="1"/>
    <col min="64" max="64" width="8.8515625" style="0" customWidth="1"/>
    <col min="65" max="65" width="9.421875" style="0" customWidth="1"/>
    <col min="66" max="66" width="9.421875" style="0" bestFit="1" customWidth="1"/>
    <col min="67" max="68" width="9.421875" style="0" customWidth="1"/>
    <col min="69" max="69" width="9.28125" style="0" customWidth="1"/>
    <col min="70" max="70" width="8.8515625" style="0" customWidth="1"/>
    <col min="71" max="71" width="9.57421875" style="0" customWidth="1"/>
  </cols>
  <sheetData>
    <row r="1" spans="4:82" ht="12.75">
      <c r="D1" s="602" t="s">
        <v>6</v>
      </c>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9"/>
      <c r="BS1" s="9"/>
      <c r="BU1" s="12"/>
      <c r="BV1" s="12"/>
      <c r="BW1" s="12"/>
      <c r="BX1" s="12"/>
      <c r="BY1" s="12"/>
      <c r="BZ1" s="12"/>
      <c r="CA1" s="12"/>
      <c r="CB1" s="12"/>
      <c r="CC1" s="12"/>
      <c r="CD1" s="12"/>
    </row>
    <row r="2" spans="4:8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U2" s="12"/>
      <c r="BV2" s="12"/>
      <c r="BW2" s="12"/>
      <c r="BX2" s="12"/>
      <c r="BY2" s="12"/>
      <c r="BZ2" s="12"/>
      <c r="CA2" s="12"/>
      <c r="CB2" s="12"/>
      <c r="CC2" s="12"/>
      <c r="CD2" s="12"/>
    </row>
    <row r="3" spans="3:82" ht="13.5" customHeight="1">
      <c r="C3" s="22"/>
      <c r="D3" s="579" t="str">
        <f>+entero!D3</f>
        <v>V   A   R   I   A   B   L   E   S     c /</v>
      </c>
      <c r="E3" s="604" t="str">
        <f>+entero!E3</f>
        <v> A fines de Diciembre 2002</v>
      </c>
      <c r="F3" s="587" t="str">
        <f>+entero!F3</f>
        <v>A fines de Enero</v>
      </c>
      <c r="G3" s="587" t="str">
        <f>+entero!G3</f>
        <v>A fines de Febrero</v>
      </c>
      <c r="H3" s="587" t="str">
        <f>+entero!H3</f>
        <v>A fines de Marzo</v>
      </c>
      <c r="I3" s="587" t="str">
        <f>+entero!I3</f>
        <v>A fines de Abril</v>
      </c>
      <c r="J3" s="587" t="str">
        <f>+entero!J3</f>
        <v>A fines de Mayo </v>
      </c>
      <c r="K3" s="587" t="str">
        <f>+entero!K3</f>
        <v>2003              A fines de Junio</v>
      </c>
      <c r="L3" s="587" t="str">
        <f>+entero!L3</f>
        <v>A fines de Julio      </v>
      </c>
      <c r="M3" s="587" t="str">
        <f>+entero!M3</f>
        <v>A fines de Agos.</v>
      </c>
      <c r="N3" s="587" t="str">
        <f>+entero!N3</f>
        <v>2003             A fines de Sept.</v>
      </c>
      <c r="O3" s="587" t="str">
        <f>+entero!O3</f>
        <v>2003            A fines de Oct.</v>
      </c>
      <c r="P3" s="591" t="str">
        <f>+entero!P3</f>
        <v>2003              A fines de Nov.</v>
      </c>
      <c r="Q3" s="587" t="str">
        <f>+entero!AO3</f>
        <v>2006          A  fines de Ene.</v>
      </c>
      <c r="R3" s="587" t="str">
        <f>+entero!AP3</f>
        <v>2006          A  fines de Feb</v>
      </c>
      <c r="S3" s="587" t="str">
        <f>+entero!AQ3</f>
        <v>2006          A  fines de Mar</v>
      </c>
      <c r="T3" s="587" t="str">
        <f>+entero!AR3</f>
        <v>2006          A  fines de Abr</v>
      </c>
      <c r="U3" s="587" t="str">
        <f>+entero!AS3</f>
        <v>2006          A  fines de May</v>
      </c>
      <c r="V3" s="587" t="str">
        <f>+entero!AT3</f>
        <v>2006          A  fines de Jun</v>
      </c>
      <c r="W3" s="587" t="str">
        <f>+entero!AU3</f>
        <v>2006          A  fines de Jul</v>
      </c>
      <c r="X3" s="587" t="str">
        <f>+entero!AV3</f>
        <v>2006          A  fines de Ago</v>
      </c>
      <c r="Y3" s="587" t="str">
        <f>+entero!AW3</f>
        <v>2006          A  fines de Sep</v>
      </c>
      <c r="Z3" s="587" t="str">
        <f>+entero!AX3</f>
        <v>2006          A  fines de Oct</v>
      </c>
      <c r="AA3" s="587" t="str">
        <f>+entero!AY3</f>
        <v>2006          A  fines de Nov</v>
      </c>
      <c r="AB3" s="587" t="str">
        <f>+entero!AZ3</f>
        <v>2006                 A  fines de Dic</v>
      </c>
      <c r="AC3" s="587" t="str">
        <f>+entero!BA3</f>
        <v>2007             A  fines de Ene</v>
      </c>
      <c r="AD3" s="587" t="str">
        <f>+entero!BB3</f>
        <v>2007             A  fines de Feb</v>
      </c>
      <c r="AE3" s="587" t="str">
        <f>+entero!BC3</f>
        <v>2007             A  fines de Mar</v>
      </c>
      <c r="AF3" s="587" t="str">
        <f>+entero!BD3</f>
        <v>2007              A  fines de Abr</v>
      </c>
      <c r="AG3" s="587" t="str">
        <f>+entero!BE3</f>
        <v>2007              A  fines de May</v>
      </c>
      <c r="AH3" s="587" t="str">
        <f>+entero!BF3</f>
        <v>2007               A  fines de Jun</v>
      </c>
      <c r="AI3" s="587" t="str">
        <f>+entero!BG3</f>
        <v>2007              A  fines de Jul</v>
      </c>
      <c r="AJ3" s="587" t="str">
        <f>+entero!BH3</f>
        <v>2007              A  fines de Ago</v>
      </c>
      <c r="AK3" s="587" t="str">
        <f>+entero!BI3</f>
        <v>2007              A  fines de Sep</v>
      </c>
      <c r="AL3" s="587" t="str">
        <f>+entero!BJ3</f>
        <v>2007               A  fines de Oct</v>
      </c>
      <c r="AM3" s="587" t="str">
        <f>+entero!BK3</f>
        <v>2007                 A  fines de Nov</v>
      </c>
      <c r="AN3" s="587" t="str">
        <f>+entero!BL3</f>
        <v>2007                             A  fines de Dic</v>
      </c>
      <c r="AO3" s="587" t="str">
        <f>+entero!BM3</f>
        <v>2008          A  fines de Ene</v>
      </c>
      <c r="AP3" s="587" t="str">
        <f>+entero!BN3</f>
        <v>2008          A  fines de Feb</v>
      </c>
      <c r="AQ3" s="587" t="str">
        <f>+entero!BO3</f>
        <v>2008                 A  fines de Mar</v>
      </c>
      <c r="AR3" s="587" t="str">
        <f>+entero!BP3</f>
        <v>2008          A  fines de Abr</v>
      </c>
      <c r="AS3" s="587" t="str">
        <f>+entero!BQ3</f>
        <v>2008          A  fines de May</v>
      </c>
      <c r="AT3" s="587" t="str">
        <f>+entero!BR3</f>
        <v>2008                 A  fines de Jun</v>
      </c>
      <c r="AU3" s="587" t="str">
        <f>+entero!BS3</f>
        <v>2008          A  fines de Jul*</v>
      </c>
      <c r="AV3" s="587" t="str">
        <f>+entero!BT3</f>
        <v>2008          A  fines de Ago*</v>
      </c>
      <c r="AW3" s="587" t="str">
        <f>+entero!BU3</f>
        <v>2008                    A  fines de Sep*</v>
      </c>
      <c r="AX3" s="587" t="str">
        <f>+entero!BV3</f>
        <v>2008                     A  fines de Oct*</v>
      </c>
      <c r="AY3" s="587" t="str">
        <f>+entero!BW3</f>
        <v>2008                          A  fines de Nov*</v>
      </c>
      <c r="AZ3" s="587" t="str">
        <f>+entero!BX3</f>
        <v>2008                          A  fines de Dic*</v>
      </c>
      <c r="BA3" s="587" t="str">
        <f>+entero!BY3</f>
        <v>2009                          A  fines de Ene*</v>
      </c>
      <c r="BB3" s="587" t="str">
        <f>+entero!BZ3</f>
        <v>2009                          A  fines de Feb*</v>
      </c>
      <c r="BC3" s="587" t="str">
        <f>+entero!CA3</f>
        <v>2009                          A  fines de Mar*</v>
      </c>
      <c r="BD3" s="587" t="str">
        <f>+entero!CB3</f>
        <v>2009                          A  fines de Abr*</v>
      </c>
      <c r="BE3" s="587" t="str">
        <f>+entero!CC3</f>
        <v>2009                          A  fines de May*</v>
      </c>
      <c r="BF3" s="587" t="str">
        <f>+entero!CD3</f>
        <v>2009                          A  fines de Jun*</v>
      </c>
      <c r="BG3" s="587" t="str">
        <f>+entero!CE3</f>
        <v>2009                          A  fines de Jul*</v>
      </c>
      <c r="BH3" s="587" t="str">
        <f>+entero!CF3</f>
        <v>2009                          A  fines de Ago*</v>
      </c>
      <c r="BI3" s="587" t="str">
        <f>+entero!CG3</f>
        <v>2009                          A  fines de Sep*</v>
      </c>
      <c r="BJ3" s="587" t="str">
        <f>+entero!CH3</f>
        <v>2009                          A  fines de Oct*</v>
      </c>
      <c r="BK3" s="587" t="str">
        <f>+entero!CI3</f>
        <v>2009                          A  fines de Nov*</v>
      </c>
      <c r="BL3" s="262" t="s">
        <v>195</v>
      </c>
      <c r="BM3" s="606" t="str">
        <f>+entero!CK3</f>
        <v>   Semana 2*</v>
      </c>
      <c r="BN3" s="607"/>
      <c r="BO3" s="607"/>
      <c r="BP3" s="607"/>
      <c r="BQ3" s="607"/>
      <c r="BR3" s="599" t="s">
        <v>53</v>
      </c>
      <c r="BS3" s="600"/>
      <c r="BU3" s="12"/>
      <c r="BV3" s="12"/>
      <c r="BW3" s="12"/>
      <c r="BX3" s="12"/>
      <c r="BY3" s="12"/>
      <c r="BZ3" s="12"/>
      <c r="CA3" s="12"/>
      <c r="CB3" s="12"/>
      <c r="CC3" s="12"/>
      <c r="CD3" s="12"/>
    </row>
    <row r="4" spans="3:82" ht="23.25" customHeight="1" thickBot="1">
      <c r="C4" s="28"/>
      <c r="D4" s="603"/>
      <c r="E4" s="605"/>
      <c r="F4" s="601"/>
      <c r="G4" s="601"/>
      <c r="H4" s="601"/>
      <c r="I4" s="601"/>
      <c r="J4" s="601"/>
      <c r="K4" s="601"/>
      <c r="L4" s="601"/>
      <c r="M4" s="601"/>
      <c r="N4" s="601"/>
      <c r="O4" s="601"/>
      <c r="P4" s="608"/>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270">
        <f>+entero!CJ4</f>
        <v>40151</v>
      </c>
      <c r="BM4" s="175">
        <f>+entero!CK4</f>
        <v>40154</v>
      </c>
      <c r="BN4" s="154">
        <f>+entero!CL4</f>
        <v>40155</v>
      </c>
      <c r="BO4" s="154">
        <f>+entero!CM4</f>
        <v>40156</v>
      </c>
      <c r="BP4" s="154">
        <f>+entero!CN4</f>
        <v>40157</v>
      </c>
      <c r="BQ4" s="154">
        <f>+entero!CO4</f>
        <v>40158</v>
      </c>
      <c r="BR4" s="180" t="s">
        <v>28</v>
      </c>
      <c r="BS4" s="244" t="s">
        <v>174</v>
      </c>
      <c r="BU4" s="12"/>
      <c r="BV4" s="12"/>
      <c r="BW4" s="12"/>
      <c r="BX4" s="12"/>
      <c r="BY4" s="12"/>
      <c r="BZ4" s="12"/>
      <c r="CA4" s="12"/>
      <c r="CB4" s="12"/>
      <c r="CC4" s="12"/>
      <c r="CD4" s="12"/>
    </row>
    <row r="5" spans="3:82"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128"/>
      <c r="BN5" s="128"/>
      <c r="BO5" s="128"/>
      <c r="BP5" s="128"/>
      <c r="BQ5" s="128"/>
      <c r="BR5" s="176"/>
      <c r="BS5" s="177"/>
      <c r="BU5" s="12"/>
      <c r="BV5" s="12"/>
      <c r="BW5" s="12"/>
      <c r="BX5" s="12"/>
      <c r="BY5" s="12"/>
      <c r="BZ5" s="12"/>
      <c r="CA5" s="12"/>
      <c r="CB5" s="12"/>
      <c r="CC5" s="12"/>
      <c r="CD5" s="12"/>
    </row>
    <row r="6" spans="3:82" ht="12.75">
      <c r="C6" s="32"/>
      <c r="D6" s="38" t="str">
        <f>+entero!D7</f>
        <v>Reservas internacionales brutas del BCB</v>
      </c>
      <c r="E6" s="273"/>
      <c r="F6" s="271"/>
      <c r="G6" s="271"/>
      <c r="H6" s="271"/>
      <c r="I6" s="271"/>
      <c r="J6" s="271"/>
      <c r="K6" s="271"/>
      <c r="L6" s="271"/>
      <c r="M6" s="271"/>
      <c r="N6" s="271"/>
      <c r="O6" s="274"/>
      <c r="P6" s="274"/>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8307.06716719</v>
      </c>
      <c r="BI6" s="88">
        <f>+entero!CG7</f>
        <v>8453.383089129999</v>
      </c>
      <c r="BJ6" s="88">
        <f>+entero!CH7</f>
        <v>8597.44850536</v>
      </c>
      <c r="BK6" s="88">
        <f>+entero!CI7</f>
        <v>8760.45072116</v>
      </c>
      <c r="BL6" s="88">
        <f>+entero!CJ7</f>
        <v>8810.393342</v>
      </c>
      <c r="BM6" s="88">
        <f>+entero!CK7</f>
        <v>8729.466524599999</v>
      </c>
      <c r="BN6" s="88">
        <f>+entero!CL7</f>
        <v>8800.67480456</v>
      </c>
      <c r="BO6" s="88">
        <f>+entero!CM7</f>
        <v>8748.096668260001</v>
      </c>
      <c r="BP6" s="88">
        <f>+entero!CN7</f>
        <v>8759.005123189998</v>
      </c>
      <c r="BQ6" s="88">
        <f>+entero!CO7</f>
        <v>8766.54082427</v>
      </c>
      <c r="BR6" s="135">
        <f>+entero!CP7</f>
        <v>-43.85251772999982</v>
      </c>
      <c r="BS6" s="251">
        <f>+entero!CQ7</f>
        <v>-0.004977362079959691</v>
      </c>
      <c r="BU6" s="12"/>
      <c r="BV6" s="12"/>
      <c r="BW6" s="12"/>
      <c r="BX6" s="12"/>
      <c r="BY6" s="12"/>
      <c r="BZ6" s="12"/>
      <c r="CA6" s="12"/>
      <c r="CB6" s="12"/>
      <c r="CC6" s="12"/>
      <c r="CD6" s="12"/>
    </row>
    <row r="7" spans="3:82" ht="12.75">
      <c r="C7" s="32"/>
      <c r="D7" s="292" t="s">
        <v>208</v>
      </c>
      <c r="E7" s="273"/>
      <c r="F7" s="271"/>
      <c r="G7" s="271"/>
      <c r="H7" s="271"/>
      <c r="I7" s="271"/>
      <c r="J7" s="271"/>
      <c r="K7" s="271"/>
      <c r="L7" s="271"/>
      <c r="M7" s="271"/>
      <c r="N7" s="271"/>
      <c r="O7" s="274"/>
      <c r="P7" s="274"/>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7178.09770168</v>
      </c>
      <c r="BI7" s="88">
        <f>+entero!CG8</f>
        <v>7272.65148176</v>
      </c>
      <c r="BJ7" s="88">
        <f>+entero!CH8</f>
        <v>7364.82849538</v>
      </c>
      <c r="BK7" s="88">
        <f>+entero!CI8</f>
        <v>7404.558180630001</v>
      </c>
      <c r="BL7" s="88">
        <f>+entero!CJ8</f>
        <v>7418.024665180001</v>
      </c>
      <c r="BM7" s="88">
        <f>+entero!CK8</f>
        <v>7397.486633930001</v>
      </c>
      <c r="BN7" s="88">
        <f>+entero!CL8</f>
        <v>7469.40098388</v>
      </c>
      <c r="BO7" s="88">
        <f>+entero!CM8</f>
        <v>7442.32612242</v>
      </c>
      <c r="BP7" s="88">
        <f>+entero!CN8</f>
        <v>7453.449818</v>
      </c>
      <c r="BQ7" s="88">
        <f>+entero!CO8</f>
        <v>7457.68736992</v>
      </c>
      <c r="BR7" s="135">
        <f>+entero!CP8</f>
        <v>39.662704739998844</v>
      </c>
      <c r="BS7" s="251">
        <f>+entero!CQ8</f>
        <v>0.005346801410107904</v>
      </c>
      <c r="BU7" s="12"/>
      <c r="BV7" s="12"/>
      <c r="BW7" s="12"/>
      <c r="BX7" s="12"/>
      <c r="BY7" s="12"/>
      <c r="BZ7" s="12"/>
      <c r="CA7" s="12"/>
      <c r="CB7" s="12"/>
      <c r="CC7" s="12"/>
      <c r="CD7" s="12"/>
    </row>
    <row r="8" spans="3:82" ht="12.75">
      <c r="C8" s="32"/>
      <c r="D8" s="292" t="s">
        <v>209</v>
      </c>
      <c r="E8" s="273"/>
      <c r="F8" s="271"/>
      <c r="G8" s="271"/>
      <c r="H8" s="271"/>
      <c r="I8" s="271"/>
      <c r="J8" s="271"/>
      <c r="K8" s="271"/>
      <c r="L8" s="271"/>
      <c r="M8" s="271"/>
      <c r="N8" s="271"/>
      <c r="O8" s="274"/>
      <c r="P8" s="274"/>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241.82406078999998</v>
      </c>
      <c r="BI8" s="88">
        <f>+entero!CG9</f>
        <v>260.22618263</v>
      </c>
      <c r="BJ8" s="88">
        <f>+entero!CH9</f>
        <v>261.87923951</v>
      </c>
      <c r="BK8" s="88">
        <f>+entero!CI9</f>
        <v>265.63301606</v>
      </c>
      <c r="BL8" s="88">
        <f>+entero!CJ9</f>
        <v>265.85898985</v>
      </c>
      <c r="BM8" s="88">
        <f>+entero!CK9</f>
        <v>265.26848899</v>
      </c>
      <c r="BN8" s="88">
        <f>+entero!CL9</f>
        <v>262.35062303</v>
      </c>
      <c r="BO8" s="88">
        <f>+entero!CM9</f>
        <v>262.78937506</v>
      </c>
      <c r="BP8" s="88">
        <f>+entero!CN9</f>
        <v>262.75803564</v>
      </c>
      <c r="BQ8" s="88">
        <f>+entero!CO9</f>
        <v>262.54360794</v>
      </c>
      <c r="BR8" s="135">
        <f>+entero!CP9</f>
        <v>-3.315381909999985</v>
      </c>
      <c r="BS8" s="251">
        <f>+entero!CQ9</f>
        <v>-0.01247045252022716</v>
      </c>
      <c r="BU8" s="12"/>
      <c r="BV8" s="12"/>
      <c r="BW8" s="12"/>
      <c r="BX8" s="12"/>
      <c r="BY8" s="12"/>
      <c r="BZ8" s="12"/>
      <c r="CA8" s="12"/>
      <c r="CB8" s="12"/>
      <c r="CC8" s="12"/>
      <c r="CD8" s="12"/>
    </row>
    <row r="9" spans="3:82" ht="12.75">
      <c r="C9" s="32"/>
      <c r="D9" s="292" t="s">
        <v>210</v>
      </c>
      <c r="E9" s="273"/>
      <c r="F9" s="271"/>
      <c r="G9" s="271"/>
      <c r="H9" s="271"/>
      <c r="I9" s="271"/>
      <c r="J9" s="271"/>
      <c r="K9" s="271"/>
      <c r="L9" s="271"/>
      <c r="M9" s="271"/>
      <c r="N9" s="271"/>
      <c r="O9" s="274"/>
      <c r="P9" s="274"/>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873.2656147199999</v>
      </c>
      <c r="BI9" s="88">
        <f>+entero!CG10</f>
        <v>906.5045797399999</v>
      </c>
      <c r="BJ9" s="88">
        <f>+entero!CH10</f>
        <v>956.65410422</v>
      </c>
      <c r="BK9" s="88">
        <f>+entero!CI10</f>
        <v>1075.9668694700001</v>
      </c>
      <c r="BL9" s="88">
        <f>+entero!CJ10</f>
        <v>1112.2048732199999</v>
      </c>
      <c r="BM9" s="88">
        <f>+entero!CK10</f>
        <v>1052.4383604299999</v>
      </c>
      <c r="BN9" s="88">
        <f>+entero!CL10</f>
        <v>1054.80715515</v>
      </c>
      <c r="BO9" s="88">
        <f>+entero!CM10</f>
        <v>1028.84152078</v>
      </c>
      <c r="BP9" s="88">
        <f>+entero!CN10</f>
        <v>1028.6593058</v>
      </c>
      <c r="BQ9" s="88">
        <f>+entero!CO10</f>
        <v>1032.18342016</v>
      </c>
      <c r="BR9" s="135">
        <f>+entero!CP10</f>
        <v>-80.02145305999989</v>
      </c>
      <c r="BS9" s="251">
        <f>+entero!CQ10</f>
        <v>-0.07194848268226495</v>
      </c>
      <c r="BU9" s="12"/>
      <c r="BV9" s="12"/>
      <c r="BW9" s="12"/>
      <c r="BX9" s="12"/>
      <c r="BY9" s="12"/>
      <c r="BZ9" s="12"/>
      <c r="CA9" s="12"/>
      <c r="CB9" s="12"/>
      <c r="CC9" s="12"/>
      <c r="CD9" s="12"/>
    </row>
    <row r="10" spans="3:82" ht="12.75">
      <c r="C10" s="32"/>
      <c r="D10" s="292" t="s">
        <v>211</v>
      </c>
      <c r="E10" s="273"/>
      <c r="F10" s="271"/>
      <c r="G10" s="271"/>
      <c r="H10" s="271"/>
      <c r="I10" s="271"/>
      <c r="J10" s="271"/>
      <c r="K10" s="271"/>
      <c r="L10" s="271"/>
      <c r="M10" s="271"/>
      <c r="N10" s="271"/>
      <c r="O10" s="274"/>
      <c r="P10" s="274"/>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13.879790000000002</v>
      </c>
      <c r="BI10" s="88">
        <f>+entero!CG11</f>
        <v>14.000845</v>
      </c>
      <c r="BJ10" s="88">
        <f>+entero!CH11</f>
        <v>14.08666625</v>
      </c>
      <c r="BK10" s="88">
        <f>+entero!CI11</f>
        <v>14.292655</v>
      </c>
      <c r="BL10" s="88">
        <f>+entero!CJ11</f>
        <v>14.30481375</v>
      </c>
      <c r="BM10" s="88">
        <f>+entero!CK11</f>
        <v>14.27304125</v>
      </c>
      <c r="BN10" s="88">
        <f>+entero!CL11</f>
        <v>14.116042499999999</v>
      </c>
      <c r="BO10" s="88">
        <f>+entero!CM11</f>
        <v>14.13965</v>
      </c>
      <c r="BP10" s="88">
        <f>+entero!CN11</f>
        <v>14.13796375</v>
      </c>
      <c r="BQ10" s="88">
        <f>+entero!CO11</f>
        <v>14.12642625</v>
      </c>
      <c r="BR10" s="135">
        <f>+entero!CP11</f>
        <v>-0.17838749999999948</v>
      </c>
      <c r="BS10" s="251">
        <f>+entero!CQ11</f>
        <v>-0.012470452472685967</v>
      </c>
      <c r="BU10" s="12"/>
      <c r="BV10" s="12"/>
      <c r="BW10" s="12"/>
      <c r="BX10" s="12"/>
      <c r="BY10" s="12"/>
      <c r="BZ10" s="12"/>
      <c r="CA10" s="12"/>
      <c r="CB10" s="12"/>
      <c r="CC10" s="12"/>
      <c r="CD10" s="12"/>
    </row>
    <row r="11" spans="3:82"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8310.00940159</v>
      </c>
      <c r="BI11" s="88">
        <f>+entero!CG12</f>
        <v>8453.45550577</v>
      </c>
      <c r="BJ11" s="88">
        <f>+entero!CH12</f>
        <v>8599.159561890001</v>
      </c>
      <c r="BK11" s="88">
        <f>+entero!CI12</f>
        <v>8760.16668166</v>
      </c>
      <c r="BL11" s="88">
        <f>+entero!CJ12</f>
        <v>8810.68404147</v>
      </c>
      <c r="BM11" s="135">
        <f>+entero!CK12</f>
        <v>8730.00712531</v>
      </c>
      <c r="BN11" s="135">
        <f>+entero!CL12</f>
        <v>8800.72866019</v>
      </c>
      <c r="BO11" s="135">
        <f>+entero!CM12</f>
        <v>8747.898385890001</v>
      </c>
      <c r="BP11" s="135">
        <f>+entero!CN12</f>
        <v>8760.193832819998</v>
      </c>
      <c r="BQ11" s="135">
        <f>+entero!CO12</f>
        <v>8767.855548329999</v>
      </c>
      <c r="BR11" s="135">
        <f>+entero!CP12</f>
        <v>-42.82849314000123</v>
      </c>
      <c r="BS11" s="251">
        <f>+entero!CQ12</f>
        <v>-0.004860972534983299</v>
      </c>
      <c r="BT11" s="136"/>
      <c r="BU11" s="12"/>
      <c r="BV11" s="12"/>
      <c r="BW11" s="12"/>
      <c r="BX11" s="12"/>
      <c r="BY11" s="12"/>
      <c r="BZ11" s="12"/>
      <c r="CA11" s="12"/>
      <c r="CB11" s="12"/>
      <c r="CC11" s="12"/>
      <c r="CD11" s="12"/>
    </row>
    <row r="12" spans="3:82"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1143.1456296212023</v>
      </c>
      <c r="BI12" s="91">
        <f>+entero!CG13</f>
        <v>1311.5730412521802</v>
      </c>
      <c r="BJ12" s="91">
        <f>+entero!CH13</f>
        <v>1252.4226330907338</v>
      </c>
      <c r="BK12" s="91">
        <f>+entero!CI13</f>
        <v>1272.7885783045067</v>
      </c>
      <c r="BL12" s="91">
        <f>+entero!CJ13</f>
        <v>1267.8019942428136</v>
      </c>
      <c r="BM12" s="135">
        <f>+entero!CK13</f>
        <v>1267.3813563590263</v>
      </c>
      <c r="BN12" s="135">
        <f>+entero!CL13</f>
        <v>1266.518490006085</v>
      </c>
      <c r="BO12" s="135">
        <f>+entero!CM13</f>
        <v>1271.1952993977636</v>
      </c>
      <c r="BP12" s="135">
        <f>+entero!CN13</f>
        <v>1282.144756119428</v>
      </c>
      <c r="BQ12" s="135">
        <f>+entero!CO13</f>
        <v>1290.1571643332013</v>
      </c>
      <c r="BR12" s="135">
        <f>+entero!CP13</f>
        <v>22.355170090387674</v>
      </c>
      <c r="BS12" s="251">
        <f>+entero!CQ13</f>
        <v>0.01763301382384963</v>
      </c>
      <c r="BU12" s="12"/>
      <c r="BV12" s="12"/>
      <c r="BW12" s="12"/>
      <c r="BX12" s="12"/>
      <c r="BY12" s="12"/>
      <c r="BZ12" s="12"/>
      <c r="CA12" s="12"/>
      <c r="CB12" s="12"/>
      <c r="CC12" s="12"/>
      <c r="CD12" s="12"/>
    </row>
    <row r="13" spans="3:82"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175.6930461190818</v>
      </c>
      <c r="BI13" s="91">
        <f>+entero!CG14</f>
        <v>176.4557945968436</v>
      </c>
      <c r="BJ13" s="91">
        <f>+entero!CH14</f>
        <v>175.8301340057389</v>
      </c>
      <c r="BK13" s="91">
        <f>+entero!CI14</f>
        <v>173.4343401678623</v>
      </c>
      <c r="BL13" s="91">
        <f>+entero!CJ14</f>
        <v>174.85821816355812</v>
      </c>
      <c r="BM13" s="135">
        <f>+entero!CK14</f>
        <v>174.2060821492109</v>
      </c>
      <c r="BN13" s="135">
        <f>+entero!CL14</f>
        <v>173.98172897560977</v>
      </c>
      <c r="BO13" s="135">
        <f>+entero!CM14</f>
        <v>173.56375836872311</v>
      </c>
      <c r="BP13" s="135">
        <f>+entero!CN14</f>
        <v>175.7176886384505</v>
      </c>
      <c r="BQ13" s="135">
        <f>+entero!CO14</f>
        <v>175.768735784792</v>
      </c>
      <c r="BR13" s="135">
        <f>+entero!CP14</f>
        <v>0.910517621233879</v>
      </c>
      <c r="BS13" s="251">
        <f>+entero!CQ14</f>
        <v>0.005207176595967589</v>
      </c>
      <c r="BU13" s="12"/>
      <c r="BV13" s="12"/>
      <c r="BW13" s="12"/>
      <c r="BX13" s="12"/>
      <c r="BY13" s="12"/>
      <c r="BZ13" s="12"/>
      <c r="CA13" s="12"/>
      <c r="CB13" s="12"/>
      <c r="CC13" s="12"/>
      <c r="CD13" s="12"/>
    </row>
    <row r="14" spans="3:82"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9628.848077330284</v>
      </c>
      <c r="BI14" s="91">
        <f>+entero!CG15</f>
        <v>9941.484341619023</v>
      </c>
      <c r="BJ14" s="91">
        <f>+entero!CH15</f>
        <v>10027.412328986473</v>
      </c>
      <c r="BK14" s="91">
        <f>+entero!CI15</f>
        <v>10206.389600132368</v>
      </c>
      <c r="BL14" s="91">
        <f>+entero!CJ15</f>
        <v>10253.34425387637</v>
      </c>
      <c r="BM14" s="135">
        <f>+entero!CK15</f>
        <v>10171.594563818237</v>
      </c>
      <c r="BN14" s="135">
        <f>+entero!CL15</f>
        <v>10241.228879171695</v>
      </c>
      <c r="BO14" s="135">
        <f>+entero!CM15</f>
        <v>10192.657443656488</v>
      </c>
      <c r="BP14" s="135">
        <f>+entero!CN15</f>
        <v>10218.056277577876</v>
      </c>
      <c r="BQ14" s="135">
        <f>+entero!CO15</f>
        <v>10233.781448447991</v>
      </c>
      <c r="BR14" s="135">
        <f>+entero!CP15</f>
        <v>-19.56280542837885</v>
      </c>
      <c r="BS14" s="251">
        <f>+entero!CQ15</f>
        <v>-0.0019079438809423976</v>
      </c>
      <c r="BU14" s="12"/>
      <c r="BV14" s="12"/>
      <c r="BW14" s="12"/>
      <c r="BX14" s="12"/>
      <c r="BY14" s="12"/>
      <c r="BZ14" s="12"/>
      <c r="CA14" s="12"/>
      <c r="CB14" s="12"/>
      <c r="CC14" s="12"/>
      <c r="CD14" s="12"/>
    </row>
    <row r="15" spans="2:82" ht="13.5">
      <c r="B15" s="59"/>
      <c r="C15" s="33"/>
      <c r="D15" s="208" t="s">
        <v>135</v>
      </c>
      <c r="E15" s="185">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4">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19.2</v>
      </c>
      <c r="BI15" s="96">
        <f>+entero!CG16</f>
        <v>59</v>
      </c>
      <c r="BJ15" s="96">
        <f>+entero!CH16</f>
        <v>66.5</v>
      </c>
      <c r="BK15" s="96">
        <f>+entero!CI16</f>
        <v>106.7</v>
      </c>
      <c r="BL15" s="96">
        <f>+entero!CJ16</f>
        <v>12</v>
      </c>
      <c r="BM15" s="135">
        <f>+entero!CK16</f>
        <v>5.1</v>
      </c>
      <c r="BN15" s="135">
        <f>+entero!CL16</f>
        <v>3</v>
      </c>
      <c r="BO15" s="135">
        <f>+entero!CM16</f>
        <v>1.5</v>
      </c>
      <c r="BP15" s="135">
        <f>+entero!CN16</f>
        <v>6</v>
      </c>
      <c r="BQ15" s="135">
        <f>+entero!CO16</f>
        <v>20.5</v>
      </c>
      <c r="BR15" s="135">
        <f>+entero!CP16</f>
        <v>24.1</v>
      </c>
      <c r="BS15" s="251">
        <f>+entero!CQ16</f>
        <v>2.0083333333333333</v>
      </c>
      <c r="BU15" s="64"/>
      <c r="BV15" s="12"/>
      <c r="BW15" s="12"/>
      <c r="BX15" s="12"/>
      <c r="BY15" s="12"/>
      <c r="BZ15" s="12"/>
      <c r="CA15" s="12"/>
      <c r="CB15" s="12"/>
      <c r="CC15" s="12"/>
      <c r="CD15" s="12"/>
    </row>
    <row r="16" spans="2:82" ht="12.75">
      <c r="B16" s="59"/>
      <c r="C16" s="33"/>
      <c r="D16" s="208" t="s">
        <v>124</v>
      </c>
      <c r="E16" s="185"/>
      <c r="F16" s="185"/>
      <c r="G16" s="185"/>
      <c r="H16" s="185"/>
      <c r="I16" s="185"/>
      <c r="J16" s="185"/>
      <c r="K16" s="185"/>
      <c r="L16" s="185"/>
      <c r="M16" s="185"/>
      <c r="N16" s="185"/>
      <c r="O16" s="185"/>
      <c r="P16" s="185"/>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96">
        <f>+entero!CI17</f>
        <v>0</v>
      </c>
      <c r="BL16" s="96">
        <f>+entero!CJ17</f>
        <v>0</v>
      </c>
      <c r="BM16" s="135">
        <f>+entero!CK17</f>
        <v>0</v>
      </c>
      <c r="BN16" s="135">
        <f>+entero!CL17</f>
        <v>0</v>
      </c>
      <c r="BO16" s="135">
        <f>+entero!CM17</f>
        <v>0</v>
      </c>
      <c r="BP16" s="135">
        <f>+entero!CN17</f>
        <v>0</v>
      </c>
      <c r="BQ16" s="135">
        <f>+entero!CO17</f>
        <v>0</v>
      </c>
      <c r="BR16" s="135">
        <f>+entero!CP17</f>
        <v>0</v>
      </c>
      <c r="BS16" s="251">
        <f>+entero!CQ17</f>
        <v>0</v>
      </c>
      <c r="BU16" s="64"/>
      <c r="BV16" s="12"/>
      <c r="BW16" s="12"/>
      <c r="BX16" s="12"/>
      <c r="BY16" s="12"/>
      <c r="BZ16" s="12"/>
      <c r="CA16" s="12"/>
      <c r="CB16" s="12"/>
      <c r="CC16" s="12"/>
      <c r="CD16" s="12"/>
    </row>
    <row r="17" spans="2:82" ht="12.75">
      <c r="B17" s="59"/>
      <c r="C17" s="33"/>
      <c r="D17" s="208" t="s">
        <v>114</v>
      </c>
      <c r="E17" s="185"/>
      <c r="F17" s="185"/>
      <c r="G17" s="185"/>
      <c r="H17" s="185"/>
      <c r="I17" s="185"/>
      <c r="J17" s="185"/>
      <c r="K17" s="185"/>
      <c r="L17" s="185"/>
      <c r="M17" s="185"/>
      <c r="N17" s="185"/>
      <c r="O17" s="185"/>
      <c r="P17" s="185"/>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96">
        <f>+entero!CI18</f>
        <v>0</v>
      </c>
      <c r="BL17" s="96">
        <f>+entero!CJ18</f>
        <v>0</v>
      </c>
      <c r="BM17" s="135">
        <f>+entero!CK18</f>
        <v>0</v>
      </c>
      <c r="BN17" s="135">
        <f>+entero!CL18</f>
        <v>0</v>
      </c>
      <c r="BO17" s="135">
        <f>+entero!CM18</f>
        <v>0</v>
      </c>
      <c r="BP17" s="135">
        <f>+entero!CN18</f>
        <v>0</v>
      </c>
      <c r="BQ17" s="135">
        <f>+entero!CO18</f>
        <v>0</v>
      </c>
      <c r="BR17" s="135">
        <f>+entero!CP18</f>
        <v>0</v>
      </c>
      <c r="BS17" s="251">
        <f>+entero!CQ18</f>
        <v>0</v>
      </c>
      <c r="BU17" s="64"/>
      <c r="BV17" s="12"/>
      <c r="BW17" s="12"/>
      <c r="BX17" s="12"/>
      <c r="BY17" s="12"/>
      <c r="BZ17" s="12"/>
      <c r="CA17" s="12"/>
      <c r="CB17" s="12"/>
      <c r="CC17" s="12"/>
      <c r="CD17" s="12"/>
    </row>
    <row r="18" spans="2:82" ht="13.5" thickBot="1">
      <c r="B18" s="59"/>
      <c r="C18" s="74"/>
      <c r="D18" s="209"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93">
        <f>+entero!CI19</f>
        <v>26</v>
      </c>
      <c r="BL18" s="93">
        <f>+entero!CJ19</f>
        <v>3</v>
      </c>
      <c r="BM18" s="174">
        <f>+entero!CK19</f>
        <v>3.5</v>
      </c>
      <c r="BN18" s="174">
        <f>+entero!CL19</f>
        <v>3</v>
      </c>
      <c r="BO18" s="174">
        <f>+entero!CM19</f>
        <v>0</v>
      </c>
      <c r="BP18" s="174">
        <f>+entero!CN19</f>
        <v>0</v>
      </c>
      <c r="BQ18" s="174">
        <f>+entero!CO19</f>
        <v>0</v>
      </c>
      <c r="BR18" s="174">
        <f>+entero!CP19</f>
        <v>3.5</v>
      </c>
      <c r="BS18" s="252">
        <f>+entero!CQ19</f>
        <v>1.1666666666666665</v>
      </c>
      <c r="BU18" s="64"/>
      <c r="BV18" s="12"/>
      <c r="BW18" s="12"/>
      <c r="BX18" s="12"/>
      <c r="BY18" s="12"/>
      <c r="BZ18" s="12"/>
      <c r="CA18" s="12"/>
      <c r="CB18" s="12"/>
      <c r="CC18" s="12"/>
      <c r="CD18" s="12"/>
    </row>
    <row r="19" spans="2:82"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4"/>
      <c r="BN19" s="4"/>
      <c r="BO19" s="4"/>
      <c r="BP19" s="4"/>
      <c r="BQ19" s="4"/>
      <c r="BR19" s="4"/>
      <c r="BS19" s="4"/>
      <c r="BU19" s="12"/>
      <c r="BV19" s="12"/>
      <c r="BW19" s="12"/>
      <c r="BX19" s="12"/>
      <c r="BY19" s="12"/>
      <c r="BZ19" s="12"/>
      <c r="CA19" s="12"/>
      <c r="CB19" s="12"/>
      <c r="CC19" s="12"/>
      <c r="CD19" s="12"/>
    </row>
    <row r="20" spans="3:82" ht="14.25" customHeight="1">
      <c r="C20" s="7" t="s">
        <v>4</v>
      </c>
      <c r="D20" s="1" t="s">
        <v>253</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v>7.29</v>
      </c>
      <c r="BN20" s="42">
        <v>7.29</v>
      </c>
      <c r="BO20" s="42"/>
      <c r="BP20" s="42"/>
      <c r="BQ20" s="42"/>
      <c r="BR20" s="43"/>
      <c r="BS20" s="75">
        <f ca="1">NOW()</f>
        <v>40163.37092511574</v>
      </c>
      <c r="BU20" s="12"/>
      <c r="BV20" s="12"/>
      <c r="BW20" s="12"/>
      <c r="BX20" s="12"/>
      <c r="BY20" s="12"/>
      <c r="BZ20" s="12"/>
      <c r="CA20" s="12"/>
      <c r="CB20" s="12"/>
      <c r="CC20" s="12"/>
      <c r="CD20" s="12"/>
    </row>
    <row r="21" spans="3:82"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3"/>
      <c r="BS21" s="71"/>
      <c r="BU21" s="12"/>
      <c r="BV21" s="12"/>
      <c r="BW21" s="12"/>
      <c r="BX21" s="12"/>
      <c r="BY21" s="12"/>
      <c r="BZ21" s="12"/>
      <c r="CA21" s="12"/>
      <c r="CB21" s="12"/>
      <c r="CC21" s="12"/>
      <c r="CD21" s="12"/>
    </row>
    <row r="22" spans="3:82" ht="14.25" customHeight="1">
      <c r="C22" s="278"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3"/>
      <c r="BS22" s="71"/>
      <c r="BU22" s="12"/>
      <c r="BV22" s="12"/>
      <c r="BW22" s="12"/>
      <c r="BX22" s="12"/>
      <c r="BY22" s="12"/>
      <c r="BZ22" s="12"/>
      <c r="CA22" s="12"/>
      <c r="CB22" s="12"/>
      <c r="CC22" s="12"/>
      <c r="CD22" s="12"/>
    </row>
    <row r="23" spans="3:82" ht="14.25" customHeight="1">
      <c r="C23" s="278"/>
      <c r="D23" s="279"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3"/>
      <c r="BS23" s="71"/>
      <c r="BU23" s="12"/>
      <c r="BV23" s="12"/>
      <c r="BW23" s="12"/>
      <c r="BX23" s="12"/>
      <c r="BY23" s="12"/>
      <c r="BZ23" s="12"/>
      <c r="CA23" s="12"/>
      <c r="CB23" s="12"/>
      <c r="CC23" s="12"/>
      <c r="CD23" s="12"/>
    </row>
    <row r="24" spans="3:82" ht="14.25" customHeight="1">
      <c r="C24" s="76" t="s">
        <v>203</v>
      </c>
      <c r="D24" s="1" t="s">
        <v>206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3"/>
      <c r="BS24" s="71"/>
      <c r="BU24" s="12"/>
      <c r="BV24" s="12"/>
      <c r="BW24" s="12"/>
      <c r="BX24" s="12"/>
      <c r="BY24" s="12"/>
      <c r="BZ24" s="12"/>
      <c r="CA24" s="12"/>
      <c r="CB24" s="12"/>
      <c r="CC24" s="12"/>
      <c r="CD24" s="12"/>
    </row>
    <row r="25" spans="3:82"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3"/>
      <c r="BS25" s="71"/>
      <c r="BU25" s="12"/>
      <c r="BV25" s="12"/>
      <c r="BW25" s="12"/>
      <c r="BX25" s="12"/>
      <c r="BY25" s="12"/>
      <c r="BZ25" s="12"/>
      <c r="CA25" s="12"/>
      <c r="CB25" s="12"/>
      <c r="CC25" s="12"/>
      <c r="CD25" s="12"/>
    </row>
    <row r="26" spans="3:82"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3"/>
      <c r="BS26" s="4"/>
      <c r="BU26" s="12"/>
      <c r="BV26" s="12"/>
      <c r="BW26" s="12"/>
      <c r="BX26" s="12"/>
      <c r="BY26" s="12"/>
      <c r="BZ26" s="12"/>
      <c r="CA26" s="12"/>
      <c r="CB26" s="12"/>
      <c r="CC26" s="12"/>
      <c r="CD26" s="12"/>
    </row>
    <row r="27" spans="3:82"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R27" s="4"/>
      <c r="BS27" s="4"/>
      <c r="BU27" s="12"/>
      <c r="BV27" s="12"/>
      <c r="BW27" s="12"/>
      <c r="BX27" s="12"/>
      <c r="BY27" s="12"/>
      <c r="BZ27" s="12"/>
      <c r="CA27" s="12"/>
      <c r="CB27" s="12"/>
      <c r="CC27" s="12"/>
      <c r="CD27" s="12"/>
    </row>
    <row r="28" spans="3:82"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U28" s="12"/>
      <c r="BV28" s="12"/>
      <c r="BW28" s="12"/>
      <c r="BX28" s="12"/>
      <c r="BY28" s="12"/>
      <c r="BZ28" s="12"/>
      <c r="CA28" s="12"/>
      <c r="CB28" s="12"/>
      <c r="CC28" s="12"/>
      <c r="CD28" s="12"/>
    </row>
    <row r="29" spans="1:8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2"/>
      <c r="BU29" s="12"/>
      <c r="BV29" s="12"/>
      <c r="BW29" s="12"/>
      <c r="BX29" s="12"/>
      <c r="BY29" s="12"/>
      <c r="BZ29" s="12"/>
      <c r="CA29" s="12"/>
      <c r="CB29" s="12"/>
      <c r="CC29" s="12"/>
      <c r="CD29" s="12"/>
    </row>
    <row r="30" spans="1:8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2"/>
      <c r="BU30" s="12"/>
      <c r="BV30" s="12"/>
      <c r="BW30" s="12"/>
      <c r="BX30" s="12"/>
      <c r="BY30" s="12"/>
      <c r="BZ30" s="12"/>
      <c r="CA30" s="12"/>
      <c r="CB30" s="12"/>
      <c r="CC30" s="12"/>
      <c r="CD30" s="12"/>
    </row>
    <row r="31" spans="1:8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2"/>
      <c r="BU31" s="12"/>
      <c r="BV31" s="12"/>
      <c r="BW31" s="12"/>
      <c r="BX31" s="12"/>
      <c r="BY31" s="12"/>
      <c r="BZ31" s="12"/>
      <c r="CA31" s="12"/>
      <c r="CB31" s="12"/>
      <c r="CC31" s="12"/>
      <c r="CD31" s="12"/>
    </row>
    <row r="32" spans="1:8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2"/>
      <c r="BU32" s="12"/>
      <c r="BV32" s="12"/>
      <c r="BW32" s="12"/>
      <c r="BX32" s="12"/>
      <c r="BY32" s="12"/>
      <c r="BZ32" s="12"/>
      <c r="CA32" s="12"/>
      <c r="CB32" s="12"/>
      <c r="CC32" s="12"/>
      <c r="CD32" s="12"/>
    </row>
    <row r="33" spans="1:8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2"/>
      <c r="BU33" s="12"/>
      <c r="BV33" s="12"/>
      <c r="BW33" s="12"/>
      <c r="BX33" s="12"/>
      <c r="BY33" s="12"/>
      <c r="BZ33" s="12"/>
      <c r="CA33" s="12"/>
      <c r="CB33" s="12"/>
      <c r="CC33" s="12"/>
      <c r="CD33" s="12"/>
    </row>
    <row r="34" spans="1:8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2"/>
      <c r="BU34" s="12"/>
      <c r="BV34" s="12"/>
      <c r="BW34" s="12"/>
      <c r="BX34" s="12"/>
      <c r="BY34" s="12"/>
      <c r="BZ34" s="12"/>
      <c r="CA34" s="12"/>
      <c r="CB34" s="12"/>
      <c r="CC34" s="12"/>
      <c r="CD34" s="12"/>
    </row>
    <row r="35" spans="1:8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2"/>
      <c r="BU35" s="12"/>
      <c r="BV35" s="12"/>
      <c r="BW35" s="12"/>
      <c r="BX35" s="12"/>
      <c r="BY35" s="12"/>
      <c r="BZ35" s="12"/>
      <c r="CA35" s="12"/>
      <c r="CB35" s="12"/>
      <c r="CC35" s="12"/>
      <c r="CD35" s="12"/>
    </row>
    <row r="36" spans="1:8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2"/>
      <c r="BU36" s="12"/>
      <c r="BV36" s="12"/>
      <c r="BW36" s="12"/>
      <c r="BX36" s="12"/>
      <c r="BY36" s="12"/>
      <c r="BZ36" s="12"/>
      <c r="CA36" s="12"/>
      <c r="CB36" s="12"/>
      <c r="CC36" s="12"/>
      <c r="CD36" s="12"/>
    </row>
    <row r="37" spans="1:8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2"/>
      <c r="BU37" s="12"/>
      <c r="BV37" s="12"/>
      <c r="BW37" s="12"/>
      <c r="BX37" s="12"/>
      <c r="BY37" s="12"/>
      <c r="BZ37" s="12"/>
      <c r="CA37" s="12"/>
      <c r="CB37" s="12"/>
      <c r="CC37" s="12"/>
      <c r="CD37" s="12"/>
    </row>
    <row r="38" spans="1:8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2"/>
      <c r="BU38" s="12"/>
      <c r="BV38" s="12"/>
      <c r="BW38" s="12"/>
      <c r="BX38" s="12"/>
      <c r="BY38" s="12"/>
      <c r="BZ38" s="12"/>
      <c r="CA38" s="12"/>
      <c r="CB38" s="12"/>
      <c r="CC38" s="12"/>
      <c r="CD38" s="12"/>
    </row>
    <row r="39" spans="1:8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2"/>
      <c r="BU39" s="12"/>
      <c r="BV39" s="12"/>
      <c r="BW39" s="12"/>
      <c r="BX39" s="12"/>
      <c r="BY39" s="12"/>
      <c r="BZ39" s="12"/>
      <c r="CA39" s="12"/>
      <c r="CB39" s="12"/>
      <c r="CC39" s="12"/>
      <c r="CD39" s="12"/>
    </row>
    <row r="40" spans="1:8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2"/>
      <c r="BU40" s="12"/>
      <c r="BV40" s="12"/>
      <c r="BW40" s="12"/>
      <c r="BX40" s="12"/>
      <c r="BY40" s="12"/>
      <c r="BZ40" s="12"/>
      <c r="CA40" s="12"/>
      <c r="CB40" s="12"/>
      <c r="CC40" s="12"/>
      <c r="CD40" s="12"/>
    </row>
    <row r="41" spans="1:8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2"/>
      <c r="BU41" s="12"/>
      <c r="BV41" s="12"/>
      <c r="BW41" s="12"/>
      <c r="BX41" s="12"/>
      <c r="BY41" s="12"/>
      <c r="BZ41" s="12"/>
      <c r="CA41" s="12"/>
      <c r="CB41" s="12"/>
      <c r="CC41" s="12"/>
      <c r="CD41" s="12"/>
    </row>
    <row r="42" spans="1:8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2"/>
      <c r="BU42" s="12"/>
      <c r="BV42" s="12"/>
      <c r="BW42" s="12"/>
      <c r="BX42" s="12"/>
      <c r="BY42" s="12"/>
      <c r="BZ42" s="12"/>
      <c r="CA42" s="12"/>
      <c r="CB42" s="12"/>
      <c r="CC42" s="12"/>
      <c r="CD42" s="12"/>
    </row>
    <row r="43" spans="1:8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2"/>
      <c r="BU43" s="12"/>
      <c r="BV43" s="12"/>
      <c r="BW43" s="12"/>
      <c r="BX43" s="12"/>
      <c r="BY43" s="12"/>
      <c r="BZ43" s="12"/>
      <c r="CA43" s="12"/>
      <c r="CB43" s="12"/>
      <c r="CC43" s="12"/>
      <c r="CD43" s="12"/>
    </row>
    <row r="44" spans="1:8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2"/>
      <c r="BU44" s="12"/>
      <c r="BV44" s="12"/>
      <c r="BW44" s="12"/>
      <c r="BX44" s="12"/>
      <c r="BY44" s="12"/>
      <c r="BZ44" s="12"/>
      <c r="CA44" s="12"/>
      <c r="CB44" s="12"/>
      <c r="CC44" s="12"/>
      <c r="CD44" s="12"/>
    </row>
    <row r="45" spans="1:8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2"/>
      <c r="BU45" s="12"/>
      <c r="BV45" s="12"/>
      <c r="BW45" s="12"/>
      <c r="BX45" s="12"/>
      <c r="BY45" s="12"/>
      <c r="BZ45" s="12"/>
      <c r="CA45" s="12"/>
      <c r="CB45" s="12"/>
      <c r="CC45" s="12"/>
      <c r="CD45" s="12"/>
    </row>
    <row r="46" spans="1:8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2"/>
      <c r="BU46" s="12"/>
      <c r="BV46" s="12"/>
      <c r="BW46" s="12"/>
      <c r="BX46" s="12"/>
      <c r="BY46" s="12"/>
      <c r="BZ46" s="12"/>
      <c r="CA46" s="12"/>
      <c r="CB46" s="12"/>
      <c r="CC46" s="12"/>
      <c r="CD46" s="12"/>
    </row>
    <row r="47" spans="1:8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2"/>
      <c r="BU47" s="12"/>
      <c r="BV47" s="12"/>
      <c r="BW47" s="12"/>
      <c r="BX47" s="12"/>
      <c r="BY47" s="12"/>
      <c r="BZ47" s="12"/>
      <c r="CA47" s="12"/>
      <c r="CB47" s="12"/>
      <c r="CC47" s="12"/>
      <c r="CD47" s="12"/>
    </row>
    <row r="48" spans="1:8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2"/>
      <c r="BU48" s="12"/>
      <c r="BV48" s="12"/>
      <c r="BW48" s="12"/>
      <c r="BX48" s="12"/>
      <c r="BY48" s="12"/>
      <c r="BZ48" s="12"/>
      <c r="CA48" s="12"/>
      <c r="CB48" s="12"/>
      <c r="CC48" s="12"/>
      <c r="CD48" s="12"/>
    </row>
    <row r="49" spans="1:8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2"/>
      <c r="BU49" s="12"/>
      <c r="BV49" s="12"/>
      <c r="BW49" s="12"/>
      <c r="BX49" s="12"/>
      <c r="BY49" s="12"/>
      <c r="BZ49" s="12"/>
      <c r="CA49" s="12"/>
      <c r="CB49" s="12"/>
      <c r="CC49" s="12"/>
      <c r="CD49" s="12"/>
    </row>
    <row r="50" spans="1:8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2"/>
      <c r="BU50" s="12"/>
      <c r="BV50" s="12"/>
      <c r="BW50" s="12"/>
      <c r="BX50" s="12"/>
      <c r="BY50" s="12"/>
      <c r="BZ50" s="12"/>
      <c r="CA50" s="12"/>
      <c r="CB50" s="12"/>
      <c r="CC50" s="12"/>
      <c r="CD50" s="12"/>
    </row>
    <row r="51" spans="1:8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2"/>
      <c r="BU51" s="12"/>
      <c r="BV51" s="12"/>
      <c r="BW51" s="12"/>
      <c r="BX51" s="12"/>
      <c r="BY51" s="12"/>
      <c r="BZ51" s="12"/>
      <c r="CA51" s="12"/>
      <c r="CB51" s="12"/>
      <c r="CC51" s="12"/>
      <c r="CD51" s="12"/>
    </row>
    <row r="52" spans="1:8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2"/>
      <c r="BU52" s="12"/>
      <c r="BV52" s="12"/>
      <c r="BW52" s="12"/>
      <c r="BX52" s="12"/>
      <c r="BY52" s="12"/>
      <c r="BZ52" s="12"/>
      <c r="CA52" s="12"/>
      <c r="CB52" s="12"/>
      <c r="CC52" s="12"/>
      <c r="CD52" s="12"/>
    </row>
    <row r="53" spans="1:8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2"/>
      <c r="BU53" s="12"/>
      <c r="BV53" s="12"/>
      <c r="BW53" s="12"/>
      <c r="BX53" s="12"/>
      <c r="BY53" s="12"/>
      <c r="BZ53" s="12"/>
      <c r="CA53" s="12"/>
      <c r="CB53" s="12"/>
      <c r="CC53" s="12"/>
      <c r="CD53" s="12"/>
    </row>
    <row r="54" spans="1:8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2"/>
      <c r="BU54" s="12"/>
      <c r="BV54" s="12"/>
      <c r="BW54" s="12"/>
      <c r="BX54" s="12"/>
      <c r="BY54" s="12"/>
      <c r="BZ54" s="12"/>
      <c r="CA54" s="12"/>
      <c r="CB54" s="12"/>
      <c r="CC54" s="12"/>
      <c r="CD54" s="12"/>
    </row>
    <row r="55" spans="1:8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2"/>
      <c r="BU55" s="12"/>
      <c r="BV55" s="12"/>
      <c r="BW55" s="12"/>
      <c r="BX55" s="12"/>
      <c r="BY55" s="12"/>
      <c r="BZ55" s="12"/>
      <c r="CA55" s="12"/>
      <c r="CB55" s="12"/>
      <c r="CC55" s="12"/>
      <c r="CD55" s="12"/>
    </row>
    <row r="56" spans="1:8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2"/>
      <c r="BU56" s="12"/>
      <c r="BV56" s="12"/>
      <c r="BW56" s="12"/>
      <c r="BX56" s="12"/>
      <c r="BY56" s="12"/>
      <c r="BZ56" s="12"/>
      <c r="CA56" s="12"/>
      <c r="CB56" s="12"/>
      <c r="CC56" s="12"/>
      <c r="CD56" s="12"/>
    </row>
    <row r="57" spans="1:8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2"/>
      <c r="BU57" s="12"/>
      <c r="BV57" s="12"/>
      <c r="BW57" s="12"/>
      <c r="BX57" s="12"/>
      <c r="BY57" s="12"/>
      <c r="BZ57" s="12"/>
      <c r="CA57" s="12"/>
      <c r="CB57" s="12"/>
      <c r="CC57" s="12"/>
      <c r="CD57" s="12"/>
    </row>
    <row r="58" spans="1:8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2"/>
      <c r="BU58" s="12"/>
      <c r="BV58" s="12"/>
      <c r="BW58" s="12"/>
      <c r="BX58" s="12"/>
      <c r="BY58" s="12"/>
      <c r="BZ58" s="12"/>
      <c r="CA58" s="12"/>
      <c r="CB58" s="12"/>
      <c r="CC58" s="12"/>
      <c r="CD58" s="12"/>
    </row>
    <row r="59" spans="1:8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2"/>
      <c r="BU59" s="12"/>
      <c r="BV59" s="12"/>
      <c r="BW59" s="12"/>
      <c r="BX59" s="12"/>
      <c r="BY59" s="12"/>
      <c r="BZ59" s="12"/>
      <c r="CA59" s="12"/>
      <c r="CB59" s="12"/>
      <c r="CC59" s="12"/>
      <c r="CD59" s="12"/>
    </row>
    <row r="60" spans="1:8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2"/>
      <c r="BU60" s="12"/>
      <c r="BV60" s="12"/>
      <c r="BW60" s="12"/>
      <c r="BX60" s="12"/>
      <c r="BY60" s="12"/>
      <c r="BZ60" s="12"/>
      <c r="CA60" s="12"/>
      <c r="CB60" s="12"/>
      <c r="CC60" s="12"/>
      <c r="CD60" s="12"/>
    </row>
    <row r="61" spans="1:8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2"/>
      <c r="BU61" s="12"/>
      <c r="BV61" s="12"/>
      <c r="BW61" s="12"/>
      <c r="BX61" s="12"/>
      <c r="BY61" s="12"/>
      <c r="BZ61" s="12"/>
      <c r="CA61" s="12"/>
      <c r="CB61" s="12"/>
      <c r="CC61" s="12"/>
      <c r="CD61" s="12"/>
    </row>
    <row r="62" spans="1:8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2"/>
      <c r="BU62" s="12"/>
      <c r="BV62" s="12"/>
      <c r="BW62" s="12"/>
      <c r="BX62" s="12"/>
      <c r="BY62" s="12"/>
      <c r="BZ62" s="12"/>
      <c r="CA62" s="12"/>
      <c r="CB62" s="12"/>
      <c r="CC62" s="12"/>
      <c r="CD62" s="12"/>
    </row>
    <row r="63" spans="1:8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2"/>
      <c r="BU63" s="12"/>
      <c r="BV63" s="12"/>
      <c r="BW63" s="12"/>
      <c r="BX63" s="12"/>
      <c r="BY63" s="12"/>
      <c r="BZ63" s="12"/>
      <c r="CA63" s="12"/>
      <c r="CB63" s="12"/>
      <c r="CC63" s="12"/>
      <c r="CD63" s="12"/>
    </row>
    <row r="64" spans="1:8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2"/>
      <c r="BU64" s="12"/>
      <c r="BV64" s="12"/>
      <c r="BW64" s="12"/>
      <c r="BX64" s="12"/>
      <c r="BY64" s="12"/>
      <c r="BZ64" s="12"/>
      <c r="CA64" s="12"/>
      <c r="CB64" s="12"/>
      <c r="CC64" s="12"/>
      <c r="CD64" s="12"/>
    </row>
    <row r="65" spans="1:8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2"/>
      <c r="BU65" s="12"/>
      <c r="BV65" s="12"/>
      <c r="BW65" s="12"/>
      <c r="BX65" s="12"/>
      <c r="BY65" s="12"/>
      <c r="BZ65" s="12"/>
      <c r="CA65" s="12"/>
      <c r="CB65" s="12"/>
      <c r="CC65" s="12"/>
      <c r="CD65" s="12"/>
    </row>
    <row r="66" spans="1:8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2"/>
      <c r="BU66" s="12"/>
      <c r="BV66" s="12"/>
      <c r="BW66" s="12"/>
      <c r="BX66" s="12"/>
      <c r="BY66" s="12"/>
      <c r="BZ66" s="12"/>
      <c r="CA66" s="12"/>
      <c r="CB66" s="12"/>
      <c r="CC66" s="12"/>
      <c r="CD66" s="12"/>
    </row>
    <row r="67" spans="1:8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2"/>
      <c r="BU67" s="12"/>
      <c r="BV67" s="12"/>
      <c r="BW67" s="12"/>
      <c r="BX67" s="12"/>
      <c r="BY67" s="12"/>
      <c r="BZ67" s="12"/>
      <c r="CA67" s="12"/>
      <c r="CB67" s="12"/>
      <c r="CC67" s="12"/>
      <c r="CD67" s="12"/>
    </row>
    <row r="68" spans="1:8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2"/>
      <c r="BU68" s="12"/>
      <c r="BV68" s="12"/>
      <c r="BW68" s="12"/>
      <c r="BX68" s="12"/>
      <c r="BY68" s="12"/>
      <c r="BZ68" s="12"/>
      <c r="CA68" s="12"/>
      <c r="CB68" s="12"/>
      <c r="CC68" s="12"/>
      <c r="CD68" s="12"/>
    </row>
    <row r="69" spans="1:8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2"/>
      <c r="BU69" s="12"/>
      <c r="BV69" s="12"/>
      <c r="BW69" s="12"/>
      <c r="BX69" s="12"/>
      <c r="BY69" s="12"/>
      <c r="BZ69" s="12"/>
      <c r="CA69" s="12"/>
      <c r="CB69" s="12"/>
      <c r="CC69" s="12"/>
      <c r="CD69" s="12"/>
    </row>
    <row r="70" spans="1:8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2"/>
      <c r="BU70" s="12"/>
      <c r="BV70" s="12"/>
      <c r="BW70" s="12"/>
      <c r="BX70" s="12"/>
      <c r="BY70" s="12"/>
      <c r="BZ70" s="12"/>
      <c r="CA70" s="12"/>
      <c r="CB70" s="12"/>
      <c r="CC70" s="12"/>
      <c r="CD70" s="12"/>
    </row>
    <row r="71" spans="1:8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2"/>
      <c r="BU71" s="12"/>
      <c r="BV71" s="12"/>
      <c r="BW71" s="12"/>
      <c r="BX71" s="12"/>
      <c r="BY71" s="12"/>
      <c r="BZ71" s="12"/>
      <c r="CA71" s="12"/>
      <c r="CB71" s="12"/>
      <c r="CC71" s="12"/>
      <c r="CD71" s="12"/>
    </row>
    <row r="72" spans="1:8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2"/>
      <c r="BU72" s="12"/>
      <c r="BV72" s="12"/>
      <c r="BW72" s="12"/>
      <c r="BX72" s="12"/>
      <c r="BY72" s="12"/>
      <c r="BZ72" s="12"/>
      <c r="CA72" s="12"/>
      <c r="CB72" s="12"/>
      <c r="CC72" s="12"/>
      <c r="CD72" s="12"/>
    </row>
    <row r="73" spans="1:8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2"/>
      <c r="BU73" s="12"/>
      <c r="BV73" s="12"/>
      <c r="BW73" s="12"/>
      <c r="BX73" s="12"/>
      <c r="BY73" s="12"/>
      <c r="BZ73" s="12"/>
      <c r="CA73" s="12"/>
      <c r="CB73" s="12"/>
      <c r="CC73" s="12"/>
      <c r="CD73" s="12"/>
    </row>
    <row r="74" spans="1:8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2"/>
      <c r="BU74" s="12"/>
      <c r="BV74" s="12"/>
      <c r="BW74" s="12"/>
      <c r="BX74" s="12"/>
      <c r="BY74" s="12"/>
      <c r="BZ74" s="12"/>
      <c r="CA74" s="12"/>
      <c r="CB74" s="12"/>
      <c r="CC74" s="12"/>
      <c r="CD74" s="12"/>
    </row>
    <row r="75" spans="1:8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2"/>
      <c r="BU75" s="12"/>
      <c r="BV75" s="12"/>
      <c r="BW75" s="12"/>
      <c r="BX75" s="12"/>
      <c r="BY75" s="12"/>
      <c r="BZ75" s="12"/>
      <c r="CA75" s="12"/>
      <c r="CB75" s="12"/>
      <c r="CC75" s="12"/>
      <c r="CD75" s="12"/>
    </row>
    <row r="76" spans="1:82"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2"/>
      <c r="BU76" s="12"/>
      <c r="BV76" s="12"/>
      <c r="BW76" s="12"/>
      <c r="BX76" s="12"/>
      <c r="BY76" s="12"/>
      <c r="BZ76" s="12"/>
      <c r="CA76" s="12"/>
      <c r="CB76" s="12"/>
      <c r="CC76" s="12"/>
      <c r="CD76" s="12"/>
    </row>
    <row r="77" spans="1:82"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2"/>
      <c r="BU77" s="12"/>
      <c r="BV77" s="12"/>
      <c r="BW77" s="12"/>
      <c r="BX77" s="12"/>
      <c r="BY77" s="12"/>
      <c r="BZ77" s="12"/>
      <c r="CA77" s="12"/>
      <c r="CB77" s="12"/>
      <c r="CC77" s="12"/>
      <c r="CD77" s="12"/>
    </row>
    <row r="78" spans="1:82"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2"/>
      <c r="BU78" s="12"/>
      <c r="BV78" s="12"/>
      <c r="BW78" s="12"/>
      <c r="BX78" s="12"/>
      <c r="BY78" s="12"/>
      <c r="BZ78" s="12"/>
      <c r="CA78" s="12"/>
      <c r="CB78" s="12"/>
      <c r="CC78" s="12"/>
      <c r="CD78" s="12"/>
    </row>
    <row r="79" spans="1:82"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2"/>
      <c r="BU79" s="12"/>
      <c r="BV79" s="12"/>
      <c r="BW79" s="12"/>
      <c r="BX79" s="12"/>
      <c r="BY79" s="12"/>
      <c r="BZ79" s="12"/>
      <c r="CA79" s="12"/>
      <c r="CB79" s="12"/>
      <c r="CC79" s="12"/>
      <c r="CD79" s="12"/>
    </row>
    <row r="80" spans="1:82"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2"/>
      <c r="BU80" s="12"/>
      <c r="BV80" s="12"/>
      <c r="BW80" s="12"/>
      <c r="BX80" s="12"/>
      <c r="BY80" s="12"/>
      <c r="BZ80" s="12"/>
      <c r="CA80" s="12"/>
      <c r="CB80" s="12"/>
      <c r="CC80" s="12"/>
      <c r="CD80" s="12"/>
    </row>
    <row r="81" spans="1:82"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2"/>
      <c r="BU81" s="12"/>
      <c r="BV81" s="12"/>
      <c r="BW81" s="12"/>
      <c r="BX81" s="12"/>
      <c r="BY81" s="12"/>
      <c r="BZ81" s="12"/>
      <c r="CA81" s="12"/>
      <c r="CB81" s="12"/>
      <c r="CC81" s="12"/>
      <c r="CD81" s="12"/>
    </row>
    <row r="82" spans="1:82"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2"/>
      <c r="BU82" s="12"/>
      <c r="BV82" s="12"/>
      <c r="BW82" s="12"/>
      <c r="BX82" s="12"/>
      <c r="BY82" s="12"/>
      <c r="BZ82" s="12"/>
      <c r="CA82" s="12"/>
      <c r="CB82" s="12"/>
      <c r="CC82" s="12"/>
      <c r="CD82" s="12"/>
    </row>
    <row r="83" spans="1:82"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2"/>
      <c r="BU83" s="12"/>
      <c r="BV83" s="12"/>
      <c r="BW83" s="12"/>
      <c r="BX83" s="12"/>
      <c r="BY83" s="12"/>
      <c r="BZ83" s="12"/>
      <c r="CA83" s="12"/>
      <c r="CB83" s="12"/>
      <c r="CC83" s="12"/>
      <c r="CD83" s="12"/>
    </row>
    <row r="84" spans="1:82"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2"/>
      <c r="BU84" s="12"/>
      <c r="BV84" s="12"/>
      <c r="BW84" s="12"/>
      <c r="BX84" s="12"/>
      <c r="BY84" s="12"/>
      <c r="BZ84" s="12"/>
      <c r="CA84" s="12"/>
      <c r="CB84" s="12"/>
      <c r="CC84" s="12"/>
      <c r="CD84" s="12"/>
    </row>
    <row r="85" spans="1:82"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2"/>
      <c r="BU85" s="12"/>
      <c r="BV85" s="12"/>
      <c r="BW85" s="12"/>
      <c r="BX85" s="12"/>
      <c r="BY85" s="12"/>
      <c r="BZ85" s="12"/>
      <c r="CA85" s="12"/>
      <c r="CB85" s="12"/>
      <c r="CC85" s="12"/>
      <c r="CD85" s="1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sheetData>
  <mergeCells count="63">
    <mergeCell ref="BK3:BK4"/>
    <mergeCell ref="BJ3:BJ4"/>
    <mergeCell ref="BI3:BI4"/>
    <mergeCell ref="BH3:BH4"/>
    <mergeCell ref="AU3:AU4"/>
    <mergeCell ref="BE3:BE4"/>
    <mergeCell ref="BB3:BB4"/>
    <mergeCell ref="BA3:BA4"/>
    <mergeCell ref="BC3:BC4"/>
    <mergeCell ref="BD3:BD4"/>
    <mergeCell ref="I3:I4"/>
    <mergeCell ref="J3:J4"/>
    <mergeCell ref="N3:N4"/>
    <mergeCell ref="K3:K4"/>
    <mergeCell ref="L3:L4"/>
    <mergeCell ref="M3:M4"/>
    <mergeCell ref="O3:O4"/>
    <mergeCell ref="P3:P4"/>
    <mergeCell ref="Q3:Q4"/>
    <mergeCell ref="AG3:AG4"/>
    <mergeCell ref="Z3:Z4"/>
    <mergeCell ref="U3:U4"/>
    <mergeCell ref="S3:S4"/>
    <mergeCell ref="AE3:AE4"/>
    <mergeCell ref="AD3:AD4"/>
    <mergeCell ref="BM3:BQ3"/>
    <mergeCell ref="AO3:AO4"/>
    <mergeCell ref="AR3:AR4"/>
    <mergeCell ref="AP3:AP4"/>
    <mergeCell ref="AY3:AY4"/>
    <mergeCell ref="AT3:AT4"/>
    <mergeCell ref="AZ3:AZ4"/>
    <mergeCell ref="AW3:AW4"/>
    <mergeCell ref="AX3:AX4"/>
    <mergeCell ref="AS3:AS4"/>
    <mergeCell ref="AH3:AH4"/>
    <mergeCell ref="AN3:AN4"/>
    <mergeCell ref="AJ3:AJ4"/>
    <mergeCell ref="AF3:AF4"/>
    <mergeCell ref="AI3:AI4"/>
    <mergeCell ref="AL3:AL4"/>
    <mergeCell ref="AK3:AK4"/>
    <mergeCell ref="AM3:AM4"/>
    <mergeCell ref="D1:BQ1"/>
    <mergeCell ref="D3:D4"/>
    <mergeCell ref="E3:E4"/>
    <mergeCell ref="F3:F4"/>
    <mergeCell ref="G3:G4"/>
    <mergeCell ref="H3:H4"/>
    <mergeCell ref="T3:T4"/>
    <mergeCell ref="V3:V4"/>
    <mergeCell ref="BG3:BG4"/>
    <mergeCell ref="BF3:BF4"/>
    <mergeCell ref="BR3:BS3"/>
    <mergeCell ref="R3:R4"/>
    <mergeCell ref="Y3:Y4"/>
    <mergeCell ref="X3:X4"/>
    <mergeCell ref="W3:W4"/>
    <mergeCell ref="AA3:AA4"/>
    <mergeCell ref="AB3:AB4"/>
    <mergeCell ref="AC3:AC4"/>
    <mergeCell ref="AQ3:AQ4"/>
    <mergeCell ref="AV3:AV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D182"/>
  <sheetViews>
    <sheetView zoomScale="75" zoomScaleNormal="75" workbookViewId="0" topLeftCell="BD1">
      <selection activeCell="BO2" sqref="BM1:BO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3" width="8.7109375" style="0" customWidth="1"/>
    <col min="64" max="64" width="9.421875" style="0" customWidth="1"/>
    <col min="65" max="68" width="10.421875" style="0" customWidth="1"/>
    <col min="69" max="69" width="9.421875" style="0" customWidth="1"/>
    <col min="70" max="70" width="9.28125" style="0" customWidth="1"/>
    <col min="71" max="71" width="8.8515625" style="0" customWidth="1"/>
  </cols>
  <sheetData>
    <row r="1" spans="4:82" ht="12.75">
      <c r="D1" s="602" t="s">
        <v>6</v>
      </c>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9"/>
      <c r="BS1" s="9"/>
      <c r="BU1" s="12"/>
      <c r="BV1" s="12"/>
      <c r="BW1" s="12"/>
      <c r="BX1" s="12"/>
      <c r="BY1" s="12"/>
      <c r="BZ1" s="12"/>
      <c r="CA1" s="12"/>
      <c r="CB1" s="12"/>
      <c r="CC1" s="12"/>
      <c r="CD1" s="12"/>
    </row>
    <row r="2" spans="4:8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U2" s="12"/>
      <c r="BV2" s="12"/>
      <c r="BW2" s="12"/>
      <c r="BX2" s="12"/>
      <c r="BY2" s="12"/>
      <c r="BZ2" s="12"/>
      <c r="CA2" s="12"/>
      <c r="CB2" s="12"/>
      <c r="CC2" s="12"/>
      <c r="CD2" s="12"/>
    </row>
    <row r="3" spans="3:82" ht="13.5" customHeight="1">
      <c r="C3" s="22"/>
      <c r="D3" s="609" t="s">
        <v>35</v>
      </c>
      <c r="E3" s="604" t="str">
        <f>+entero!E3</f>
        <v> A fines de Diciembre 2002</v>
      </c>
      <c r="F3" s="587" t="str">
        <f>+entero!F3</f>
        <v>A fines de Enero</v>
      </c>
      <c r="G3" s="587" t="str">
        <f>+entero!G3</f>
        <v>A fines de Febrero</v>
      </c>
      <c r="H3" s="587" t="str">
        <f>+entero!H3</f>
        <v>A fines de Marzo</v>
      </c>
      <c r="I3" s="587" t="str">
        <f>+entero!I3</f>
        <v>A fines de Abril</v>
      </c>
      <c r="J3" s="587" t="str">
        <f>+entero!J3</f>
        <v>A fines de Mayo </v>
      </c>
      <c r="K3" s="587" t="str">
        <f>+entero!K3</f>
        <v>2003              A fines de Junio</v>
      </c>
      <c r="L3" s="587" t="str">
        <f>+entero!L3</f>
        <v>A fines de Julio      </v>
      </c>
      <c r="M3" s="587" t="str">
        <f>+entero!M3</f>
        <v>A fines de Agos.</v>
      </c>
      <c r="N3" s="587" t="str">
        <f>+entero!N3</f>
        <v>2003             A fines de Sept.</v>
      </c>
      <c r="O3" s="587" t="str">
        <f>+entero!O3</f>
        <v>2003            A fines de Oct.</v>
      </c>
      <c r="P3" s="587" t="str">
        <f>+entero!P3</f>
        <v>2003              A fines de Nov.</v>
      </c>
      <c r="Q3" s="587" t="str">
        <f>+entero!AO3</f>
        <v>2006          A  fines de Ene.</v>
      </c>
      <c r="R3" s="587" t="str">
        <f>+entero!AP3</f>
        <v>2006          A  fines de Feb</v>
      </c>
      <c r="S3" s="587" t="str">
        <f>+entero!AQ3</f>
        <v>2006          A  fines de Mar</v>
      </c>
      <c r="T3" s="587" t="str">
        <f>+entero!AR3</f>
        <v>2006          A  fines de Abr</v>
      </c>
      <c r="U3" s="587" t="str">
        <f>+entero!AS3</f>
        <v>2006          A  fines de May</v>
      </c>
      <c r="V3" s="587" t="str">
        <f>+entero!AT3</f>
        <v>2006          A  fines de Jun</v>
      </c>
      <c r="W3" s="587" t="str">
        <f>+entero!AU3</f>
        <v>2006          A  fines de Jul</v>
      </c>
      <c r="X3" s="587" t="str">
        <f>+entero!AV3</f>
        <v>2006          A  fines de Ago</v>
      </c>
      <c r="Y3" s="587" t="str">
        <f>+entero!AW3</f>
        <v>2006          A  fines de Sep</v>
      </c>
      <c r="Z3" s="587" t="str">
        <f>+entero!AX3</f>
        <v>2006          A  fines de Oct</v>
      </c>
      <c r="AA3" s="587" t="str">
        <f>+entero!AY3</f>
        <v>2006          A  fines de Nov</v>
      </c>
      <c r="AB3" s="587" t="str">
        <f>+entero!AZ3</f>
        <v>2006                 A  fines de Dic</v>
      </c>
      <c r="AC3" s="587" t="str">
        <f>+entero!BA3</f>
        <v>2007             A  fines de Ene</v>
      </c>
      <c r="AD3" s="587" t="str">
        <f>+entero!BB3</f>
        <v>2007             A  fines de Feb</v>
      </c>
      <c r="AE3" s="587" t="str">
        <f>+entero!BC3</f>
        <v>2007             A  fines de Mar</v>
      </c>
      <c r="AF3" s="587" t="str">
        <f>+entero!BD3</f>
        <v>2007              A  fines de Abr</v>
      </c>
      <c r="AG3" s="587" t="str">
        <f>+entero!BE3</f>
        <v>2007              A  fines de May</v>
      </c>
      <c r="AH3" s="587" t="str">
        <f>+entero!BF3</f>
        <v>2007               A  fines de Jun</v>
      </c>
      <c r="AI3" s="587" t="str">
        <f>+entero!BG3</f>
        <v>2007              A  fines de Jul</v>
      </c>
      <c r="AJ3" s="587" t="str">
        <f>+entero!BH3</f>
        <v>2007              A  fines de Ago</v>
      </c>
      <c r="AK3" s="587" t="str">
        <f>+entero!BI3</f>
        <v>2007              A  fines de Sep</v>
      </c>
      <c r="AL3" s="587" t="str">
        <f>+entero!BJ3</f>
        <v>2007               A  fines de Oct</v>
      </c>
      <c r="AM3" s="587" t="str">
        <f>+entero!BK3</f>
        <v>2007                 A  fines de Nov</v>
      </c>
      <c r="AN3" s="587" t="str">
        <f>+entero!BL3</f>
        <v>2007                             A  fines de Dic</v>
      </c>
      <c r="AO3" s="587" t="str">
        <f>+entero!BM3</f>
        <v>2008          A  fines de Ene</v>
      </c>
      <c r="AP3" s="587" t="str">
        <f>+entero!BN3</f>
        <v>2008          A  fines de Feb</v>
      </c>
      <c r="AQ3" s="587" t="str">
        <f>+entero!BO3</f>
        <v>2008                 A  fines de Mar</v>
      </c>
      <c r="AR3" s="587" t="str">
        <f>+entero!BP3</f>
        <v>2008          A  fines de Abr</v>
      </c>
      <c r="AS3" s="587" t="str">
        <f>+entero!BQ3</f>
        <v>2008          A  fines de May</v>
      </c>
      <c r="AT3" s="587" t="str">
        <f>+entero!BR3</f>
        <v>2008                 A  fines de Jun</v>
      </c>
      <c r="AU3" s="587" t="str">
        <f>+entero!BS3</f>
        <v>2008          A  fines de Jul*</v>
      </c>
      <c r="AV3" s="587" t="str">
        <f>+entero!BT3</f>
        <v>2008          A  fines de Ago*</v>
      </c>
      <c r="AW3" s="587" t="str">
        <f>+entero!BU3</f>
        <v>2008                    A  fines de Sep*</v>
      </c>
      <c r="AX3" s="587" t="str">
        <f>+entero!BV3</f>
        <v>2008                     A  fines de Oct*</v>
      </c>
      <c r="AY3" s="587" t="str">
        <f>+entero!BW3</f>
        <v>2008                          A  fines de Nov*</v>
      </c>
      <c r="AZ3" s="587" t="str">
        <f>+entero!BX3</f>
        <v>2008                          A  fines de Dic*</v>
      </c>
      <c r="BA3" s="587" t="str">
        <f>+entero!BY3</f>
        <v>2009                          A  fines de Ene*</v>
      </c>
      <c r="BB3" s="587" t="str">
        <f>+entero!BZ3</f>
        <v>2009                          A  fines de Feb*</v>
      </c>
      <c r="BC3" s="587" t="str">
        <f>+entero!CA3</f>
        <v>2009                          A  fines de Mar*</v>
      </c>
      <c r="BD3" s="587" t="str">
        <f>+entero!CB3</f>
        <v>2009                          A  fines de Abr*</v>
      </c>
      <c r="BE3" s="587" t="str">
        <f>+entero!CC3</f>
        <v>2009                          A  fines de May*</v>
      </c>
      <c r="BF3" s="587" t="str">
        <f>+entero!CD3</f>
        <v>2009                          A  fines de Jun*</v>
      </c>
      <c r="BG3" s="587" t="str">
        <f>+entero!CE3</f>
        <v>2009                          A  fines de Jul*</v>
      </c>
      <c r="BH3" s="587" t="str">
        <f>+entero!CF3</f>
        <v>2009                          A  fines de Ago*</v>
      </c>
      <c r="BI3" s="587" t="str">
        <f>+entero!CG3</f>
        <v>2009                          A  fines de Sep*</v>
      </c>
      <c r="BJ3" s="587" t="str">
        <f>+entero!CH3</f>
        <v>2009                          A  fines de Oct*</v>
      </c>
      <c r="BK3" s="587" t="str">
        <f>+entero!CI3</f>
        <v>2009                          A  fines de Nov*</v>
      </c>
      <c r="BL3" s="144" t="str">
        <f>+entero!CJ3</f>
        <v>Semana 1*</v>
      </c>
      <c r="BM3" s="606" t="str">
        <f>+entero!CK3</f>
        <v>   Semana 2*</v>
      </c>
      <c r="BN3" s="607"/>
      <c r="BO3" s="607"/>
      <c r="BP3" s="607"/>
      <c r="BQ3" s="607"/>
      <c r="BR3" s="599" t="s">
        <v>53</v>
      </c>
      <c r="BS3" s="600"/>
      <c r="BU3" s="12"/>
      <c r="BV3" s="12"/>
      <c r="BW3" s="12"/>
      <c r="BX3" s="12"/>
      <c r="BY3" s="12"/>
      <c r="BZ3" s="12"/>
      <c r="CA3" s="12"/>
      <c r="CB3" s="12"/>
      <c r="CC3" s="12"/>
      <c r="CD3" s="12"/>
    </row>
    <row r="4" spans="3:82" ht="21" customHeight="1" thickBot="1">
      <c r="C4" s="28"/>
      <c r="D4" s="610"/>
      <c r="E4" s="605"/>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175">
        <f>+entero!CJ4</f>
        <v>40151</v>
      </c>
      <c r="BM4" s="175">
        <f>+entero!CK4</f>
        <v>40154</v>
      </c>
      <c r="BN4" s="154">
        <f>+entero!CL4</f>
        <v>40155</v>
      </c>
      <c r="BO4" s="154">
        <f>+entero!CM4</f>
        <v>40156</v>
      </c>
      <c r="BP4" s="154">
        <f>+entero!CN4</f>
        <v>40157</v>
      </c>
      <c r="BQ4" s="154">
        <f>+entero!CO4</f>
        <v>40158</v>
      </c>
      <c r="BR4" s="180" t="s">
        <v>28</v>
      </c>
      <c r="BS4" s="244" t="s">
        <v>174</v>
      </c>
      <c r="BU4" s="12"/>
      <c r="BV4" s="12"/>
      <c r="BW4" s="12"/>
      <c r="BX4" s="12"/>
      <c r="BY4" s="12"/>
      <c r="BZ4" s="12"/>
      <c r="CA4" s="12"/>
      <c r="CB4" s="12"/>
      <c r="CC4" s="12"/>
      <c r="CD4" s="12"/>
    </row>
    <row r="5" spans="1:82"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54"/>
      <c r="BN5" s="54"/>
      <c r="BO5" s="54"/>
      <c r="BP5" s="54"/>
      <c r="BQ5" s="54"/>
      <c r="BR5" s="131"/>
      <c r="BS5" s="55"/>
      <c r="BT5" s="3"/>
      <c r="BU5" s="65"/>
      <c r="BV5" s="12"/>
      <c r="BW5" s="12"/>
      <c r="BX5" s="12"/>
      <c r="BY5" s="12"/>
      <c r="BZ5" s="12"/>
      <c r="CA5" s="12"/>
      <c r="CB5" s="12"/>
      <c r="CC5" s="12"/>
      <c r="CD5" s="12"/>
    </row>
    <row r="6" spans="1:82" ht="12.75">
      <c r="A6" s="3"/>
      <c r="B6" s="593"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22566.20273726937</v>
      </c>
      <c r="BI6" s="89">
        <f>+entero!CG21</f>
        <v>24306.220993078063</v>
      </c>
      <c r="BJ6" s="89">
        <f>+entero!CH21</f>
        <v>26471.486631139283</v>
      </c>
      <c r="BK6" s="89">
        <f>+entero!CI21</f>
        <v>26908.05162514399</v>
      </c>
      <c r="BL6" s="89">
        <f>+entero!CJ21</f>
        <v>28482.174773690713</v>
      </c>
      <c r="BM6" s="18">
        <f>+entero!CK21</f>
        <v>28487.358319051506</v>
      </c>
      <c r="BN6" s="10">
        <f>+entero!CL21</f>
        <v>28497.44142695974</v>
      </c>
      <c r="BO6" s="10">
        <f>+entero!CM21</f>
        <v>28489.71848142705</v>
      </c>
      <c r="BP6" s="10">
        <f>+entero!CN21</f>
        <v>28751.019775429355</v>
      </c>
      <c r="BQ6" s="10">
        <f>+entero!CO21</f>
        <v>29085.226677008388</v>
      </c>
      <c r="BR6" s="18">
        <f>+entero!CP21</f>
        <v>603.0519033176752</v>
      </c>
      <c r="BS6" s="200">
        <f>+entero!CQ21</f>
        <v>0.021172958459433344</v>
      </c>
      <c r="BT6" s="3"/>
      <c r="BU6" s="12"/>
      <c r="BV6" s="12"/>
      <c r="BW6" s="12"/>
      <c r="BX6" s="12"/>
      <c r="BY6" s="12"/>
      <c r="BZ6" s="12"/>
      <c r="CA6" s="12"/>
      <c r="CB6" s="12"/>
      <c r="CC6" s="12"/>
      <c r="CD6" s="12"/>
    </row>
    <row r="7" spans="1:82" ht="12.75">
      <c r="A7" s="3"/>
      <c r="B7" s="593"/>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15516.48481116</v>
      </c>
      <c r="BI7" s="89">
        <f>+entero!CG22</f>
        <v>15664.60447672</v>
      </c>
      <c r="BJ7" s="89">
        <f>+entero!CH22</f>
        <v>16338.611020350001</v>
      </c>
      <c r="BK7" s="89">
        <f>+entero!CI22</f>
        <v>17061.98629507</v>
      </c>
      <c r="BL7" s="89">
        <f>+entero!CJ22</f>
        <v>17827.39558004</v>
      </c>
      <c r="BM7" s="18">
        <f>+entero!CK22</f>
        <v>17972.947902220003</v>
      </c>
      <c r="BN7" s="10">
        <f>+entero!CL22</f>
        <v>18101.14894536</v>
      </c>
      <c r="BO7" s="10">
        <f>+entero!CM22</f>
        <v>18166.37623378</v>
      </c>
      <c r="BP7" s="10">
        <f>+entero!CN22</f>
        <v>18283.02601139</v>
      </c>
      <c r="BQ7" s="10">
        <f>+entero!CO22</f>
        <v>18451.53908725</v>
      </c>
      <c r="BR7" s="18">
        <f>+entero!CP22</f>
        <v>624.1435072099994</v>
      </c>
      <c r="BS7" s="200">
        <f>+entero!CQ22</f>
        <v>0.035010358322266955</v>
      </c>
      <c r="BT7" s="3"/>
      <c r="BU7" s="12"/>
      <c r="BV7" s="12"/>
      <c r="BW7" s="12"/>
      <c r="BX7" s="12"/>
      <c r="BY7" s="12"/>
      <c r="BZ7" s="12"/>
      <c r="CA7" s="12"/>
      <c r="CB7" s="12"/>
      <c r="CC7" s="12"/>
      <c r="CD7" s="12"/>
    </row>
    <row r="8" spans="1:82" ht="12.75">
      <c r="A8" s="3"/>
      <c r="B8" s="593"/>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-42404.280717641355</v>
      </c>
      <c r="BI8" s="89">
        <f>+entero!CG23</f>
        <v>-43255.98039832381</v>
      </c>
      <c r="BJ8" s="89">
        <f>+entero!CH23</f>
        <v>-43597.5311254473</v>
      </c>
      <c r="BK8" s="89">
        <f>+entero!CI23</f>
        <v>-43996.375476328256</v>
      </c>
      <c r="BL8" s="89">
        <f>+entero!CJ23</f>
        <v>-43583.0721893104</v>
      </c>
      <c r="BM8" s="18">
        <f>+entero!CK23</f>
        <v>-42875.20176159698</v>
      </c>
      <c r="BN8" s="10">
        <f>+entero!CL23</f>
        <v>-43239.92981654435</v>
      </c>
      <c r="BO8" s="10">
        <f>+entero!CM23</f>
        <v>-42806.47551623899</v>
      </c>
      <c r="BP8" s="10">
        <f>+entero!CN23</f>
        <v>-42775.525003797535</v>
      </c>
      <c r="BQ8" s="10">
        <f>+entero!CO23</f>
        <v>-42660.41408466266</v>
      </c>
      <c r="BR8" s="18">
        <f>+entero!CP23</f>
        <v>922.6581046477368</v>
      </c>
      <c r="BS8" s="200">
        <f>+entero!CQ23</f>
        <v>-0.02117010248015594</v>
      </c>
      <c r="BT8" s="3"/>
      <c r="BU8" s="12"/>
      <c r="BV8" s="12"/>
      <c r="BW8" s="12"/>
      <c r="BX8" s="12"/>
      <c r="BY8" s="12"/>
      <c r="BZ8" s="12"/>
      <c r="CA8" s="12"/>
      <c r="CB8" s="12"/>
      <c r="CC8" s="12"/>
      <c r="CD8" s="12"/>
    </row>
    <row r="9" spans="1:82" ht="12.75">
      <c r="A9" s="3"/>
      <c r="B9" s="593"/>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-16285.247744686087</v>
      </c>
      <c r="BI9" s="89">
        <f>+entero!CG24</f>
        <v>-15842.018450560134</v>
      </c>
      <c r="BJ9" s="89">
        <f>+entero!CH24</f>
        <v>-14869.605046034345</v>
      </c>
      <c r="BK9" s="89">
        <f>+entero!CI24</f>
        <v>-14810.16082922297</v>
      </c>
      <c r="BL9" s="89">
        <f>+entero!CJ24</f>
        <v>-13119.328993469799</v>
      </c>
      <c r="BM9" s="18">
        <f>+entero!CK24</f>
        <v>-13166.695321825138</v>
      </c>
      <c r="BN9" s="10">
        <f>+entero!CL24</f>
        <v>-13645.4661115666</v>
      </c>
      <c r="BO9" s="10">
        <f>+entero!CM24</f>
        <v>-13539.028841661044</v>
      </c>
      <c r="BP9" s="10">
        <f>+entero!CN24</f>
        <v>-13351.162399734067</v>
      </c>
      <c r="BQ9" s="10">
        <f>+entero!CO24</f>
        <v>-13111.363586887599</v>
      </c>
      <c r="BR9" s="18">
        <f>+entero!CP24</f>
        <v>7.965406582199648</v>
      </c>
      <c r="BS9" s="200">
        <f>+entero!CQ24</f>
        <v>-0.0006071504561067087</v>
      </c>
      <c r="BT9" s="3"/>
      <c r="BU9" s="12"/>
      <c r="BV9" s="12"/>
      <c r="BW9" s="12"/>
      <c r="BX9" s="12"/>
      <c r="BY9" s="12"/>
      <c r="BZ9" s="12"/>
      <c r="CA9" s="12"/>
      <c r="CB9" s="12"/>
      <c r="CC9" s="12"/>
      <c r="CD9" s="12"/>
    </row>
    <row r="10" spans="1:82" ht="12.75">
      <c r="A10" s="3"/>
      <c r="B10" s="593"/>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-18273.908349545636</v>
      </c>
      <c r="BI10" s="89">
        <f>+entero!CG25</f>
        <v>-19181.854771509</v>
      </c>
      <c r="BJ10" s="89">
        <f>+entero!CH25</f>
        <v>-20158.26772815608</v>
      </c>
      <c r="BK10" s="89">
        <f>+entero!CI25</f>
        <v>-19627.68687327547</v>
      </c>
      <c r="BL10" s="89">
        <f>+entero!CJ25</f>
        <v>-20390.867365442846</v>
      </c>
      <c r="BM10" s="18">
        <f>+entero!CK25</f>
        <v>-20253.77789590241</v>
      </c>
      <c r="BN10" s="10">
        <f>+entero!CL25</f>
        <v>-20132.001110134082</v>
      </c>
      <c r="BO10" s="10">
        <f>+entero!CM25</f>
        <v>-20068.92338466226</v>
      </c>
      <c r="BP10" s="10">
        <f>+entero!CN25</f>
        <v>-20211.28117934281</v>
      </c>
      <c r="BQ10" s="10">
        <f>+entero!CO25</f>
        <v>-20300.541169195603</v>
      </c>
      <c r="BR10" s="18">
        <f>+entero!CP25</f>
        <v>90.32619624724248</v>
      </c>
      <c r="BS10" s="200">
        <f>+entero!CQ25</f>
        <v>-0.004429737814896528</v>
      </c>
      <c r="BT10" s="3"/>
      <c r="BU10" s="12"/>
      <c r="BV10" s="12"/>
      <c r="BW10" s="12"/>
      <c r="BX10" s="12"/>
      <c r="BY10" s="12"/>
      <c r="BZ10" s="12"/>
      <c r="CA10" s="12"/>
      <c r="CB10" s="12"/>
      <c r="CC10" s="12"/>
      <c r="CD10" s="12"/>
    </row>
    <row r="11" spans="1:82" ht="13.5">
      <c r="A11" s="3"/>
      <c r="B11" s="593"/>
      <c r="C11" s="24"/>
      <c r="D11" s="199" t="s">
        <v>162</v>
      </c>
      <c r="E11" s="66"/>
      <c r="F11" s="89"/>
      <c r="G11" s="89"/>
      <c r="H11" s="89"/>
      <c r="I11" s="89"/>
      <c r="J11" s="89"/>
      <c r="K11" s="89"/>
      <c r="L11" s="89"/>
      <c r="M11" s="89"/>
      <c r="N11" s="89"/>
      <c r="O11" s="89"/>
      <c r="P11" s="89"/>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2"/>
      <c r="BN11" s="243"/>
      <c r="BO11" s="243"/>
      <c r="BP11" s="243"/>
      <c r="BQ11" s="243"/>
      <c r="BR11" s="18"/>
      <c r="BS11" s="200"/>
      <c r="BT11" s="3"/>
      <c r="BU11" s="12"/>
      <c r="BV11" s="12"/>
      <c r="BW11" s="12"/>
      <c r="BX11" s="12"/>
      <c r="BY11" s="12"/>
      <c r="BZ11" s="12"/>
      <c r="CA11" s="12"/>
      <c r="CB11" s="12"/>
      <c r="CC11" s="12"/>
      <c r="CD11" s="12"/>
    </row>
    <row r="12" spans="1:82" ht="12.75">
      <c r="A12" s="3"/>
      <c r="B12" s="593"/>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25121.75317952</v>
      </c>
      <c r="BI12" s="89">
        <f>+entero!CG27</f>
        <v>26409.049688889994</v>
      </c>
      <c r="BJ12" s="89">
        <f>+entero!CH27</f>
        <v>27318.71308151</v>
      </c>
      <c r="BK12" s="89">
        <f>+entero!CI27</f>
        <v>28124.632042830002</v>
      </c>
      <c r="BL12" s="89">
        <f>+entero!CJ27</f>
        <v>29385.25868882</v>
      </c>
      <c r="BM12" s="18">
        <f>+entero!CK27</f>
        <v>29361.555100390004</v>
      </c>
      <c r="BN12" s="10">
        <f>+entero!CL27</f>
        <v>29454.06190873</v>
      </c>
      <c r="BO12" s="10">
        <f>+entero!CM27</f>
        <v>29454.862131000005</v>
      </c>
      <c r="BP12" s="10">
        <f>+entero!CN27</f>
        <v>29590.574849560002</v>
      </c>
      <c r="BQ12" s="11">
        <f>+entero!CO27</f>
        <v>29661.25487771999</v>
      </c>
      <c r="BR12" s="18">
        <f>+entero!CP27</f>
        <v>275.9961888999933</v>
      </c>
      <c r="BS12" s="200">
        <f>+entero!CQ27</f>
        <v>0.009392334837773575</v>
      </c>
      <c r="BT12" s="3"/>
      <c r="BU12" s="12"/>
      <c r="BV12" s="12"/>
      <c r="BW12" s="12"/>
      <c r="BX12" s="12"/>
      <c r="BY12" s="12"/>
      <c r="BZ12" s="12"/>
      <c r="CA12" s="12"/>
      <c r="CB12" s="12"/>
      <c r="CC12" s="12"/>
      <c r="CD12" s="12"/>
    </row>
    <row r="13" spans="1:82" ht="12.75">
      <c r="A13" s="3"/>
      <c r="B13" s="593"/>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35604.90388296</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45409.23376283</v>
      </c>
      <c r="BI13" s="89">
        <f>+entero!CG28</f>
        <v>47880.45409876</v>
      </c>
      <c r="BJ13" s="89">
        <f>+entero!CH28</f>
        <v>48972.902599990004</v>
      </c>
      <c r="BK13" s="89">
        <f>+entero!CI28</f>
        <v>49491.61945585</v>
      </c>
      <c r="BL13" s="89">
        <f>+entero!CJ28</f>
        <v>51264.904066539995</v>
      </c>
      <c r="BM13" s="18">
        <f>+entero!CK28</f>
        <v>51300.053813720006</v>
      </c>
      <c r="BN13" s="10">
        <f>+entero!CL28</f>
        <v>51346.20200698</v>
      </c>
      <c r="BO13" s="10">
        <f>+entero!CM28</f>
        <v>51366.56314471</v>
      </c>
      <c r="BP13" s="10">
        <f>+entero!CN28</f>
        <v>51631.17445926</v>
      </c>
      <c r="BQ13" s="11">
        <f>+entero!CO28</f>
        <v>51873.00978035999</v>
      </c>
      <c r="BR13" s="18">
        <f>+entero!CP28</f>
        <v>608.1057138199976</v>
      </c>
      <c r="BS13" s="200">
        <f>+entero!CQ28</f>
        <v>0.011862027734035996</v>
      </c>
      <c r="BT13" s="3"/>
      <c r="BU13" s="12"/>
      <c r="BV13" s="12"/>
      <c r="BW13" s="12"/>
      <c r="BX13" s="12"/>
      <c r="BY13" s="12"/>
      <c r="BZ13" s="12"/>
      <c r="CA13" s="12"/>
      <c r="CB13" s="12"/>
      <c r="CC13" s="12"/>
      <c r="CD13" s="12"/>
    </row>
    <row r="14" spans="1:82" ht="12.75">
      <c r="A14" s="3"/>
      <c r="B14" s="593"/>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52240.2873193106</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67017.5824308758</v>
      </c>
      <c r="BI14" s="89">
        <f>+entero!CG29</f>
        <v>69754.9888877658</v>
      </c>
      <c r="BJ14" s="89">
        <f>+entero!CH29</f>
        <v>71234.6973495858</v>
      </c>
      <c r="BK14" s="89">
        <f>+entero!CI29</f>
        <v>71559.0442497258</v>
      </c>
      <c r="BL14" s="89">
        <f>+entero!CJ29</f>
        <v>73272.5230973358</v>
      </c>
      <c r="BM14" s="18">
        <f>+entero!CK29</f>
        <v>73286.7270722958</v>
      </c>
      <c r="BN14" s="10">
        <f>+entero!CL29</f>
        <v>73331.2270827258</v>
      </c>
      <c r="BO14" s="10">
        <f>+entero!CM29</f>
        <v>73325.9185106058</v>
      </c>
      <c r="BP14" s="10">
        <f>+entero!CN29</f>
        <v>73617.42992921581</v>
      </c>
      <c r="BQ14" s="11">
        <f>+entero!CO29</f>
        <v>73873.3007843558</v>
      </c>
      <c r="BR14" s="18">
        <f>+entero!CP29</f>
        <v>600.7776870200032</v>
      </c>
      <c r="BS14" s="200">
        <f>+entero!CQ29</f>
        <v>0.008199222049743327</v>
      </c>
      <c r="BT14" s="3"/>
      <c r="BU14" s="12"/>
      <c r="BV14" s="12"/>
      <c r="BW14" s="12"/>
      <c r="BX14" s="12"/>
      <c r="BY14" s="12"/>
      <c r="BZ14" s="12"/>
      <c r="CA14" s="12"/>
      <c r="CB14" s="12"/>
      <c r="CC14" s="12"/>
      <c r="CD14" s="12"/>
    </row>
    <row r="15" spans="1:82" ht="13.5" customHeight="1" hidden="1" thickBot="1">
      <c r="A15" s="3"/>
      <c r="B15" s="593"/>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89">
        <f>+entero!CF30</f>
        <v>0</v>
      </c>
      <c r="BI15" s="89">
        <f>+entero!CG30</f>
        <v>0</v>
      </c>
      <c r="BJ15" s="89">
        <f>+entero!CH30</f>
        <v>0</v>
      </c>
      <c r="BK15" s="89">
        <f>+entero!CI30</f>
        <v>0</v>
      </c>
      <c r="BL15" s="206"/>
      <c r="BM15" s="206"/>
      <c r="BN15" s="207"/>
      <c r="BO15" s="207"/>
      <c r="BP15" s="207"/>
      <c r="BQ15" s="207"/>
      <c r="BR15" s="18"/>
      <c r="BS15" s="200"/>
      <c r="BT15" s="3"/>
      <c r="BU15" s="12"/>
      <c r="BV15" s="12"/>
      <c r="BW15" s="12"/>
      <c r="BX15" s="12"/>
      <c r="BY15" s="12"/>
      <c r="BZ15" s="12"/>
      <c r="CA15" s="12"/>
      <c r="CB15" s="12"/>
      <c r="CC15" s="12"/>
      <c r="CD15" s="12"/>
    </row>
    <row r="16" spans="1:82" ht="12.75">
      <c r="A16" s="3"/>
      <c r="B16" s="593"/>
      <c r="C16" s="24"/>
      <c r="D16" s="199" t="s">
        <v>121</v>
      </c>
      <c r="E16" s="66"/>
      <c r="F16" s="89"/>
      <c r="G16" s="89"/>
      <c r="H16" s="89"/>
      <c r="I16" s="89"/>
      <c r="J16" s="89"/>
      <c r="K16" s="89"/>
      <c r="L16" s="89"/>
      <c r="M16" s="89"/>
      <c r="N16" s="89"/>
      <c r="O16" s="89"/>
      <c r="P16" s="89"/>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6"/>
      <c r="BN16" s="247"/>
      <c r="BO16" s="247"/>
      <c r="BP16" s="247"/>
      <c r="BQ16" s="305"/>
      <c r="BR16" s="18"/>
      <c r="BS16" s="200"/>
      <c r="BT16" s="3"/>
      <c r="BU16" s="12"/>
      <c r="BV16" s="12"/>
      <c r="BW16" s="12"/>
      <c r="BX16" s="12"/>
      <c r="BY16" s="12"/>
      <c r="BZ16" s="12"/>
      <c r="CA16" s="12"/>
      <c r="CB16" s="12"/>
      <c r="CC16" s="12"/>
      <c r="CD16" s="12"/>
    </row>
    <row r="17" spans="1:82" ht="12.75">
      <c r="A17" s="3"/>
      <c r="B17" s="593"/>
      <c r="C17" s="24"/>
      <c r="D17" s="30" t="s">
        <v>163</v>
      </c>
      <c r="E17" s="66"/>
      <c r="F17" s="89"/>
      <c r="G17" s="89"/>
      <c r="H17" s="89"/>
      <c r="I17" s="89"/>
      <c r="J17" s="89"/>
      <c r="K17" s="89"/>
      <c r="L17" s="89"/>
      <c r="M17" s="89"/>
      <c r="N17" s="89"/>
      <c r="O17" s="89"/>
      <c r="P17" s="89"/>
      <c r="Q17" s="210">
        <f>+entero!AO32</f>
        <v>0.6359766786216096</v>
      </c>
      <c r="R17" s="210">
        <f>+entero!AP32</f>
        <v>0.6274196758435835</v>
      </c>
      <c r="S17" s="210">
        <f>+entero!AQ32</f>
        <v>0.6252933988277067</v>
      </c>
      <c r="T17" s="210">
        <f>+entero!AR32</f>
        <v>0.6379816925810443</v>
      </c>
      <c r="U17" s="210">
        <f>+entero!AS32</f>
        <v>0.6732301570689695</v>
      </c>
      <c r="V17" s="210">
        <f>+entero!AT32</f>
        <v>0.6858906262844089</v>
      </c>
      <c r="W17" s="210">
        <f>+entero!AU32</f>
        <v>0.6870800113684085</v>
      </c>
      <c r="X17" s="210">
        <f>+entero!AV32</f>
        <v>0.6767408238332699</v>
      </c>
      <c r="Y17" s="210">
        <f>+entero!AW32</f>
        <v>0.6816887064700411</v>
      </c>
      <c r="Z17" s="210">
        <f>+entero!AX32</f>
        <v>0.679886371770266</v>
      </c>
      <c r="AA17" s="210">
        <f>+entero!AY32</f>
        <v>0.6912275787640974</v>
      </c>
      <c r="AB17" s="210">
        <f>+entero!AZ32</f>
        <v>0.7220405602337557</v>
      </c>
      <c r="AC17" s="210">
        <f>+entero!BA32</f>
        <v>0.7029016202184343</v>
      </c>
      <c r="AD17" s="210">
        <f>+entero!BB32</f>
        <v>0.6994249120402987</v>
      </c>
      <c r="AE17" s="210">
        <f>+entero!BC32</f>
        <v>0.6944650779052043</v>
      </c>
      <c r="AF17" s="210">
        <f>+entero!BD32</f>
        <v>0.7062816668011113</v>
      </c>
      <c r="AG17" s="210">
        <f>+entero!BE32</f>
        <v>0.7004293204279924</v>
      </c>
      <c r="AH17" s="210">
        <f>+entero!BF32</f>
        <v>0.702710809423366</v>
      </c>
      <c r="AI17" s="210">
        <f>+entero!BG32</f>
        <v>0.7154489515701498</v>
      </c>
      <c r="AJ17" s="210">
        <f>+entero!BH32</f>
        <v>0.7407416312660727</v>
      </c>
      <c r="AK17" s="210">
        <f>+entero!BI32</f>
        <v>0.7509990049060521</v>
      </c>
      <c r="AL17" s="210">
        <f>+entero!BJ32</f>
        <v>0.7623844639204806</v>
      </c>
      <c r="AM17" s="210">
        <f>+entero!BK32</f>
        <v>0.7776438764710668</v>
      </c>
      <c r="AN17" s="210">
        <f>+entero!BL32</f>
        <v>0.8011161556384119</v>
      </c>
      <c r="AO17" s="210">
        <f>+entero!BM32</f>
        <v>0.7835756710824674</v>
      </c>
      <c r="AP17" s="210">
        <f>+entero!BN32</f>
        <v>0.7833839352347374</v>
      </c>
      <c r="AQ17" s="210">
        <f>+entero!BO32</f>
        <v>0.7851514762553221</v>
      </c>
      <c r="AR17" s="210">
        <f>+entero!BP32</f>
        <v>0.7949258770772493</v>
      </c>
      <c r="AS17" s="210">
        <f>+entero!BQ32</f>
        <v>0.7909690986321763</v>
      </c>
      <c r="AT17" s="210">
        <f>+entero!BR32</f>
        <v>0.8181581143747774</v>
      </c>
      <c r="AU17" s="210">
        <f>+entero!BS32</f>
        <v>0.8171620541509659</v>
      </c>
      <c r="AV17" s="210">
        <f>+entero!BT32</f>
        <v>0.8360128587188768</v>
      </c>
      <c r="AW17" s="210">
        <f>+entero!BU32</f>
        <v>0.8406679145294272</v>
      </c>
      <c r="AX17" s="210">
        <f>+entero!BV32</f>
        <v>0.839441313360387</v>
      </c>
      <c r="AY17" s="210">
        <f>+entero!BW32</f>
        <v>0.8407558348427419</v>
      </c>
      <c r="AZ17" s="210">
        <f>+entero!BX32</f>
        <v>0.8468756865615629</v>
      </c>
      <c r="BA17" s="210">
        <f>+entero!BY32</f>
        <v>0.8433197394854224</v>
      </c>
      <c r="BB17" s="210">
        <f>+entero!BZ32</f>
        <v>0.8324971735865582</v>
      </c>
      <c r="BC17" s="210">
        <f>+entero!CA32</f>
        <v>0.821032275960104</v>
      </c>
      <c r="BD17" s="210">
        <f>+entero!CB32</f>
        <v>0.816633725724886</v>
      </c>
      <c r="BE17" s="210">
        <f>+entero!CC32</f>
        <v>0.8129518562118689</v>
      </c>
      <c r="BF17" s="210">
        <f>+entero!CD32</f>
        <v>0.8127231806321465</v>
      </c>
      <c r="BG17" s="210">
        <f>+entero!CE32</f>
        <v>0.8186803597946214</v>
      </c>
      <c r="BH17" s="210">
        <f>+entero!CF32</f>
        <v>0.8090006424734056</v>
      </c>
      <c r="BI17" s="210">
        <f>+entero!CG32</f>
        <v>0.7943693601404159</v>
      </c>
      <c r="BJ17" s="210">
        <f>+entero!CH32</f>
        <v>0.8052073184270268</v>
      </c>
      <c r="BK17" s="210">
        <f>+entero!CI32</f>
        <v>0.8097593430590667</v>
      </c>
      <c r="BL17" s="210">
        <f>+entero!CJ32</f>
        <v>0.8198059205698071</v>
      </c>
      <c r="BM17" s="211">
        <f>+entero!CK32</f>
        <v>0.8204191909709182</v>
      </c>
      <c r="BN17" s="201">
        <f>+entero!CL32</f>
        <v>0.8188752335555193</v>
      </c>
      <c r="BO17" s="201">
        <f>+entero!CM32</f>
        <v>0.8194496288725474</v>
      </c>
      <c r="BP17" s="201">
        <f>+entero!CN32</f>
        <v>0.8191614122190813</v>
      </c>
      <c r="BQ17" s="186">
        <f>+entero!CO32</f>
        <v>0.8204884569722127</v>
      </c>
      <c r="BR17" s="211"/>
      <c r="BS17" s="200"/>
      <c r="BT17" s="3"/>
      <c r="BU17" s="12"/>
      <c r="BV17" s="12"/>
      <c r="BW17" s="12"/>
      <c r="BX17" s="12"/>
      <c r="BY17" s="12"/>
      <c r="BZ17" s="12"/>
      <c r="CA17" s="12"/>
      <c r="CB17" s="12"/>
      <c r="CC17" s="12"/>
      <c r="CD17" s="12"/>
    </row>
    <row r="18" spans="1:82" ht="12.75">
      <c r="A18" s="3"/>
      <c r="B18" s="593"/>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0">
        <f>+entero!AO33</f>
        <v>0.4693680617979458</v>
      </c>
      <c r="R18" s="210">
        <f>+entero!AP33</f>
        <v>0.46240399833372303</v>
      </c>
      <c r="S18" s="210">
        <f>+entero!AQ33</f>
        <v>0.4658138808886278</v>
      </c>
      <c r="T18" s="210">
        <f>+entero!AR33</f>
        <v>0.47625523480880505</v>
      </c>
      <c r="U18" s="210">
        <f>+entero!AS33</f>
        <v>0.5031615027095809</v>
      </c>
      <c r="V18" s="210">
        <f>+entero!AT33</f>
        <v>0.5228448930472612</v>
      </c>
      <c r="W18" s="210">
        <f>+entero!AU33</f>
        <v>0.530991007701392</v>
      </c>
      <c r="X18" s="210">
        <f>+entero!AV33</f>
        <v>0.5229637478042963</v>
      </c>
      <c r="Y18" s="210">
        <f>+entero!AW33</f>
        <v>0.5263045556850553</v>
      </c>
      <c r="Z18" s="210">
        <f>+entero!AX33</f>
        <v>0.5199058208616565</v>
      </c>
      <c r="AA18" s="210">
        <f>+entero!AY33</f>
        <v>0.5301034351316817</v>
      </c>
      <c r="AB18" s="210">
        <f>+entero!AZ33</f>
        <v>0.5611157913786297</v>
      </c>
      <c r="AC18" s="210">
        <f>+entero!BA33</f>
        <v>0.5453920612377009</v>
      </c>
      <c r="AD18" s="210">
        <f>+entero!BB33</f>
        <v>0.5432953602446389</v>
      </c>
      <c r="AE18" s="210">
        <f>+entero!BC33</f>
        <v>0.5429126930545752</v>
      </c>
      <c r="AF18" s="210">
        <f>+entero!BD33</f>
        <v>0.5480399501509655</v>
      </c>
      <c r="AG18" s="210">
        <f>+entero!BE33</f>
        <v>0.5507228309968075</v>
      </c>
      <c r="AH18" s="210">
        <f>+entero!BF33</f>
        <v>0.5552858103816359</v>
      </c>
      <c r="AI18" s="210">
        <f>+entero!BG33</f>
        <v>0.5721362181937258</v>
      </c>
      <c r="AJ18" s="210">
        <f>+entero!BH33</f>
        <v>0.6046553642492191</v>
      </c>
      <c r="AK18" s="210">
        <f>+entero!BI33</f>
        <v>0.614971932939702</v>
      </c>
      <c r="AL18" s="210">
        <f>+entero!BJ33</f>
        <v>0.6224062616131996</v>
      </c>
      <c r="AM18" s="210">
        <f>+entero!BK33</f>
        <v>0.6397636354993887</v>
      </c>
      <c r="AN18" s="210">
        <f>+entero!BL33</f>
        <v>0.675187767937841</v>
      </c>
      <c r="AO18" s="210">
        <f>+entero!BM33</f>
        <v>0.664341625375087</v>
      </c>
      <c r="AP18" s="210">
        <f>+entero!BN33</f>
        <v>0.6745329033246888</v>
      </c>
      <c r="AQ18" s="210">
        <f>+entero!BO33</f>
        <v>0.6789545824947814</v>
      </c>
      <c r="AR18" s="210">
        <f>+entero!BP33</f>
        <v>0.6964041041885172</v>
      </c>
      <c r="AS18" s="210">
        <f>+entero!BQ33</f>
        <v>0.7055620999297998</v>
      </c>
      <c r="AT18" s="210">
        <f>+entero!BR33</f>
        <v>0.728395050526001</v>
      </c>
      <c r="AU18" s="210">
        <f>+entero!BS33</f>
        <v>0.7391913969479942</v>
      </c>
      <c r="AV18" s="210">
        <f>+entero!BT33</f>
        <v>0.7570208727216545</v>
      </c>
      <c r="AW18" s="210">
        <f>+entero!BU33</f>
        <v>0.7601461959864172</v>
      </c>
      <c r="AX18" s="210">
        <f>+entero!BV33</f>
        <v>0.7485313187942452</v>
      </c>
      <c r="AY18" s="210">
        <f>+entero!BW33</f>
        <v>0.7369382003498551</v>
      </c>
      <c r="AZ18" s="210">
        <f>+entero!BX33</f>
        <v>0.7366992866582133</v>
      </c>
      <c r="BA18" s="210">
        <f>+entero!BY33</f>
        <v>0.7263845698838635</v>
      </c>
      <c r="BB18" s="210">
        <f>+entero!BZ33</f>
        <v>0.7180272237186033</v>
      </c>
      <c r="BC18" s="210">
        <f>+entero!CA33</f>
        <v>0.7030662715739665</v>
      </c>
      <c r="BD18" s="210">
        <f>+entero!CB33</f>
        <v>0.6968325569972988</v>
      </c>
      <c r="BE18" s="210">
        <f>+entero!CC33</f>
        <v>0.6890188311926396</v>
      </c>
      <c r="BF18" s="210">
        <f>+entero!CD33</f>
        <v>0.6911847018638366</v>
      </c>
      <c r="BG18" s="210">
        <f>+entero!CE33</f>
        <v>0.692275977931289</v>
      </c>
      <c r="BH18" s="210">
        <f>+entero!CF33</f>
        <v>0.6844887682756375</v>
      </c>
      <c r="BI18" s="210">
        <f>+entero!CG33</f>
        <v>0.6803032909523632</v>
      </c>
      <c r="BJ18" s="210">
        <f>+entero!CH33</f>
        <v>0.6844569658443493</v>
      </c>
      <c r="BK18" s="210">
        <f>+entero!CI33</f>
        <v>0.6858057243850815</v>
      </c>
      <c r="BL18" s="210">
        <f>+entero!CJ33</f>
        <v>0.6972270861253639</v>
      </c>
      <c r="BM18" s="211">
        <f>+entero!CK33</f>
        <v>0.6983176260555712</v>
      </c>
      <c r="BN18" s="201">
        <f>+entero!CL33</f>
        <v>0.6972305890921268</v>
      </c>
      <c r="BO18" s="201">
        <f>+entero!CM33</f>
        <v>0.6980621074367664</v>
      </c>
      <c r="BP18" s="201">
        <f>+entero!CN33</f>
        <v>0.69934617337131</v>
      </c>
      <c r="BQ18" s="186">
        <f>+entero!CO33</f>
        <v>0.7015741437249111</v>
      </c>
      <c r="BR18" s="211"/>
      <c r="BS18" s="200"/>
      <c r="BT18" s="3"/>
      <c r="BU18" s="12"/>
      <c r="BV18" s="12"/>
      <c r="BW18" s="12"/>
      <c r="BX18" s="12"/>
      <c r="BY18" s="12"/>
      <c r="BZ18" s="12"/>
      <c r="CA18" s="12"/>
      <c r="CB18" s="12"/>
      <c r="CC18" s="12"/>
      <c r="CD18" s="12"/>
    </row>
    <row r="19" spans="1:82" ht="12.75">
      <c r="A19" s="3"/>
      <c r="B19" s="593"/>
      <c r="C19" s="24"/>
      <c r="D19" s="30" t="s">
        <v>165</v>
      </c>
      <c r="E19" s="18"/>
      <c r="F19" s="88"/>
      <c r="G19" s="88"/>
      <c r="H19" s="88"/>
      <c r="I19" s="91"/>
      <c r="J19" s="91"/>
      <c r="K19" s="91"/>
      <c r="L19" s="91"/>
      <c r="M19" s="91"/>
      <c r="N19" s="91"/>
      <c r="O19" s="91"/>
      <c r="P19" s="91"/>
      <c r="Q19" s="210">
        <f>+entero!AO34</f>
        <v>0.2906579437493699</v>
      </c>
      <c r="R19" s="210">
        <f>+entero!AP34</f>
        <v>0.2899428876033363</v>
      </c>
      <c r="S19" s="210">
        <f>+entero!AQ34</f>
        <v>0.2916880853104371</v>
      </c>
      <c r="T19" s="210">
        <f>+entero!AR34</f>
        <v>0.301303570398564</v>
      </c>
      <c r="U19" s="210">
        <f>+entero!AS34</f>
        <v>0.3196762260363924</v>
      </c>
      <c r="V19" s="210">
        <f>+entero!AT34</f>
        <v>0.3377224227863219</v>
      </c>
      <c r="W19" s="210">
        <f>+entero!AU34</f>
        <v>0.34793051667960495</v>
      </c>
      <c r="X19" s="210">
        <f>+entero!AV34</f>
        <v>0.34814564414227955</v>
      </c>
      <c r="Y19" s="210">
        <f>+entero!AW34</f>
        <v>0.35217907728573095</v>
      </c>
      <c r="Z19" s="210">
        <f>+entero!AX34</f>
        <v>0.35261182510343736</v>
      </c>
      <c r="AA19" s="210">
        <f>+entero!AY34</f>
        <v>0.3630621533142809</v>
      </c>
      <c r="AB19" s="210">
        <f>+entero!AZ34</f>
        <v>0.38953480934753937</v>
      </c>
      <c r="AC19" s="210">
        <f>+entero!BA34</f>
        <v>0.38044039141641667</v>
      </c>
      <c r="AD19" s="210">
        <f>+entero!BB34</f>
        <v>0.38094553864694647</v>
      </c>
      <c r="AE19" s="210">
        <f>+entero!BC34</f>
        <v>0.38244678707617386</v>
      </c>
      <c r="AF19" s="210">
        <f>+entero!BD34</f>
        <v>0.3861193404513045</v>
      </c>
      <c r="AG19" s="210">
        <f>+entero!BE34</f>
        <v>0.3920493126251326</v>
      </c>
      <c r="AH19" s="210">
        <f>+entero!BF34</f>
        <v>0.4006139952257126</v>
      </c>
      <c r="AI19" s="210">
        <f>+entero!BG34</f>
        <v>0.41694109614841957</v>
      </c>
      <c r="AJ19" s="210">
        <f>+entero!BH34</f>
        <v>0.44620346940670824</v>
      </c>
      <c r="AK19" s="210">
        <f>+entero!BI34</f>
        <v>0.45774773028898436</v>
      </c>
      <c r="AL19" s="210">
        <f>+entero!BJ34</f>
        <v>0.4676626459923991</v>
      </c>
      <c r="AM19" s="210">
        <f>+entero!BK34</f>
        <v>0.48575743940385235</v>
      </c>
      <c r="AN19" s="210">
        <f>+entero!BL34</f>
        <v>0.5231973471569952</v>
      </c>
      <c r="AO19" s="210">
        <f>+entero!BM34</f>
        <v>0.5227607795405609</v>
      </c>
      <c r="AP19" s="210">
        <f>+entero!BN34</f>
        <v>0.5364343443850891</v>
      </c>
      <c r="AQ19" s="210">
        <f>+entero!BO34</f>
        <v>0.5462427961167838</v>
      </c>
      <c r="AR19" s="210">
        <f>+entero!BP34</f>
        <v>0.5656604709136797</v>
      </c>
      <c r="AS19" s="210">
        <f>+entero!BQ34</f>
        <v>0.5800964997401405</v>
      </c>
      <c r="AT19" s="210">
        <f>+entero!BR34</f>
        <v>0.6000861145790677</v>
      </c>
      <c r="AU19" s="210">
        <f>+entero!BS34</f>
        <v>0.6132639468573094</v>
      </c>
      <c r="AV19" s="210">
        <f>+entero!BT34</f>
        <v>0.6268049400761262</v>
      </c>
      <c r="AW19" s="210">
        <f>+entero!BU34</f>
        <v>0.6304175222854231</v>
      </c>
      <c r="AX19" s="210">
        <f>+entero!BV34</f>
        <v>0.6149228608033775</v>
      </c>
      <c r="AY19" s="210">
        <f>+entero!BW34</f>
        <v>0.6016469353461033</v>
      </c>
      <c r="AZ19" s="210">
        <f>+entero!BX34</f>
        <v>0.6027357623571769</v>
      </c>
      <c r="BA19" s="210">
        <f>+entero!BY34</f>
        <v>0.5900381688942684</v>
      </c>
      <c r="BB19" s="210">
        <f>+entero!BZ34</f>
        <v>0.581131954491653</v>
      </c>
      <c r="BC19" s="210">
        <f>+entero!CA34</f>
        <v>0.5673251940230541</v>
      </c>
      <c r="BD19" s="210">
        <f>+entero!CB34</f>
        <v>0.5604225228481169</v>
      </c>
      <c r="BE19" s="210">
        <f>+entero!CC34</f>
        <v>0.5523990142168319</v>
      </c>
      <c r="BF19" s="210">
        <f>+entero!CD34</f>
        <v>0.5583368128560873</v>
      </c>
      <c r="BG19" s="210">
        <f>+entero!CE34</f>
        <v>0.5580621867180917</v>
      </c>
      <c r="BH19" s="210">
        <f>+entero!CF34</f>
        <v>0.5553403312877999</v>
      </c>
      <c r="BI19" s="210">
        <f>+entero!CG34</f>
        <v>0.5604602418099844</v>
      </c>
      <c r="BJ19" s="210">
        <f>+entero!CH34</f>
        <v>0.5706113711628811</v>
      </c>
      <c r="BK19" s="210">
        <f>+entero!CI34</f>
        <v>0.5775185431733649</v>
      </c>
      <c r="BL19" s="210">
        <f>+entero!CJ34</f>
        <v>0.58829745098729</v>
      </c>
      <c r="BM19" s="211">
        <f>+entero!CK34</f>
        <v>0.5894861473103121</v>
      </c>
      <c r="BN19" s="201">
        <f>+entero!CL34</f>
        <v>0.5888824487500288</v>
      </c>
      <c r="BO19" s="201">
        <f>+entero!CM34</f>
        <v>0.5895821663962794</v>
      </c>
      <c r="BP19" s="201">
        <f>+entero!CN34</f>
        <v>0.5912981602242099</v>
      </c>
      <c r="BQ19" s="186">
        <f>+entero!CO34</f>
        <v>0.5930839667681171</v>
      </c>
      <c r="BR19" s="211"/>
      <c r="BS19" s="200"/>
      <c r="BT19" s="3"/>
      <c r="BU19" s="12"/>
      <c r="BV19" s="12"/>
      <c r="BW19" s="12"/>
      <c r="BX19" s="12"/>
      <c r="BY19" s="12"/>
      <c r="BZ19" s="12"/>
      <c r="CA19" s="12"/>
      <c r="CB19" s="12"/>
      <c r="CC19" s="12"/>
      <c r="CD19" s="12"/>
    </row>
    <row r="20" spans="1:82" ht="13.5" thickBot="1">
      <c r="A20" s="3"/>
      <c r="B20" s="593"/>
      <c r="C20" s="36"/>
      <c r="D20" s="212" t="s">
        <v>180</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3">
        <f>+entero!AO35</f>
        <v>0.16363435214453556</v>
      </c>
      <c r="R20" s="213">
        <f>+entero!AP35</f>
        <v>0.16269739210165654</v>
      </c>
      <c r="S20" s="213">
        <f>+entero!AQ35</f>
        <v>0.16787167091678976</v>
      </c>
      <c r="T20" s="213">
        <f>+entero!AR35</f>
        <v>0.17272248061754525</v>
      </c>
      <c r="U20" s="213">
        <f>+entero!AS35</f>
        <v>0.18925432982660212</v>
      </c>
      <c r="V20" s="213">
        <f>+entero!AT35</f>
        <v>0.20188666908074232</v>
      </c>
      <c r="W20" s="213">
        <f>+entero!AU35</f>
        <v>0.20943961032179034</v>
      </c>
      <c r="X20" s="213">
        <f>+entero!AV35</f>
        <v>0.21167753701917127</v>
      </c>
      <c r="Y20" s="213">
        <f>+entero!AW35</f>
        <v>0.21456109090490164</v>
      </c>
      <c r="Z20" s="213">
        <f>+entero!AX35</f>
        <v>0.21441142161728607</v>
      </c>
      <c r="AA20" s="213">
        <f>+entero!AY35</f>
        <v>0.22650014048208908</v>
      </c>
      <c r="AB20" s="213">
        <f>+entero!AZ35</f>
        <v>0.23907176451734777</v>
      </c>
      <c r="AC20" s="213">
        <f>+entero!BA35</f>
        <v>0.24166646421933452</v>
      </c>
      <c r="AD20" s="213">
        <f>+entero!BB35</f>
        <v>0.24392228324353282</v>
      </c>
      <c r="AE20" s="213">
        <f>+entero!BC35</f>
        <v>0.24487127280268892</v>
      </c>
      <c r="AF20" s="213">
        <f>+entero!BD35</f>
        <v>0.24315824521631588</v>
      </c>
      <c r="AG20" s="213">
        <f>+entero!BE35</f>
        <v>0.2518462976267635</v>
      </c>
      <c r="AH20" s="213">
        <f>+entero!BF35</f>
        <v>0.2585020200432122</v>
      </c>
      <c r="AI20" s="213">
        <f>+entero!BG35</f>
        <v>0.2706971267902336</v>
      </c>
      <c r="AJ20" s="213">
        <f>+entero!BH35</f>
        <v>0.29838217290584784</v>
      </c>
      <c r="AK20" s="213">
        <f>+entero!BI35</f>
        <v>0.30819977680922483</v>
      </c>
      <c r="AL20" s="213">
        <f>+entero!BJ35</f>
        <v>0.32039341270133276</v>
      </c>
      <c r="AM20" s="213">
        <f>+entero!BK35</f>
        <v>0.33478474819048526</v>
      </c>
      <c r="AN20" s="213">
        <f>+entero!BL35</f>
        <v>0.3641519919161951</v>
      </c>
      <c r="AO20" s="213">
        <f>+entero!BM35</f>
        <v>0.3743681496195885</v>
      </c>
      <c r="AP20" s="213">
        <f>+entero!BN35</f>
        <v>0.3945983761033271</v>
      </c>
      <c r="AQ20" s="213">
        <f>+entero!BO35</f>
        <v>0.4078884025464864</v>
      </c>
      <c r="AR20" s="213">
        <f>+entero!BP35</f>
        <v>0.4280510956648848</v>
      </c>
      <c r="AS20" s="213">
        <f>+entero!BQ35</f>
        <v>0.4436746208019498</v>
      </c>
      <c r="AT20" s="213">
        <f>+entero!BR35</f>
        <v>0.4653099861005778</v>
      </c>
      <c r="AU20" s="213">
        <f>+entero!BS35</f>
        <v>0.48194192853533946</v>
      </c>
      <c r="AV20" s="213">
        <f>+entero!BT35</f>
        <v>0.49653480899438257</v>
      </c>
      <c r="AW20" s="213">
        <f>+entero!BU35</f>
        <v>0.5024804610731608</v>
      </c>
      <c r="AX20" s="213">
        <f>+entero!BV35</f>
        <v>0.4858456535181409</v>
      </c>
      <c r="AY20" s="213">
        <f>+entero!BW35</f>
        <v>0.4708994702868584</v>
      </c>
      <c r="AZ20" s="213">
        <f>+entero!BX35</f>
        <v>0.468627716851661</v>
      </c>
      <c r="BA20" s="213">
        <f>+entero!BY35</f>
        <v>0.4632426177659171</v>
      </c>
      <c r="BB20" s="213">
        <f>+entero!BZ35</f>
        <v>0.4575570967683648</v>
      </c>
      <c r="BC20" s="213">
        <f>+entero!CA35</f>
        <v>0.44560042978442993</v>
      </c>
      <c r="BD20" s="213">
        <f>+entero!CB35</f>
        <v>0.4379184297844923</v>
      </c>
      <c r="BE20" s="213">
        <f>+entero!CC35</f>
        <v>0.4268861082050748</v>
      </c>
      <c r="BF20" s="213">
        <f>+entero!CD35</f>
        <v>0.4385458843011509</v>
      </c>
      <c r="BG20" s="213">
        <f>+entero!CE35</f>
        <v>0.437636497908683</v>
      </c>
      <c r="BH20" s="213">
        <f>+entero!CF35</f>
        <v>0.43594679829229926</v>
      </c>
      <c r="BI20" s="213">
        <f>+entero!CG35</f>
        <v>0.44690838736324706</v>
      </c>
      <c r="BJ20" s="213">
        <f>+entero!CH35</f>
        <v>0.4565522335599953</v>
      </c>
      <c r="BK20" s="213">
        <f>+entero!CI35</f>
        <v>0.4639928816408448</v>
      </c>
      <c r="BL20" s="213">
        <f>+entero!CJ35</f>
        <v>0.47450944562480524</v>
      </c>
      <c r="BM20" s="214">
        <f>+entero!CK35</f>
        <v>0.4738155899680684</v>
      </c>
      <c r="BN20" s="215">
        <f>+entero!CL35</f>
        <v>0.4722676622427389</v>
      </c>
      <c r="BO20" s="215">
        <f>+entero!CM35</f>
        <v>0.47288298084537284</v>
      </c>
      <c r="BP20" s="215">
        <f>+entero!CN35</f>
        <v>0.47454323736338977</v>
      </c>
      <c r="BQ20" s="306">
        <f>+entero!CO35</f>
        <v>0.47587362463881444</v>
      </c>
      <c r="BR20" s="214"/>
      <c r="BS20" s="216"/>
      <c r="BT20" s="3"/>
      <c r="BU20" s="12"/>
      <c r="BV20" s="12"/>
      <c r="BW20" s="12"/>
      <c r="BX20" s="12"/>
      <c r="BY20" s="12"/>
      <c r="BZ20" s="12"/>
      <c r="CA20" s="12"/>
      <c r="CB20" s="12"/>
      <c r="CC20" s="12"/>
      <c r="CD20" s="12"/>
    </row>
    <row r="21" spans="4:82"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4"/>
      <c r="BN21" s="4"/>
      <c r="BO21" s="4"/>
      <c r="BP21" s="4"/>
      <c r="BQ21" s="4"/>
      <c r="BR21" s="4"/>
      <c r="BS21" s="4"/>
      <c r="BU21" s="12"/>
      <c r="BV21" s="12"/>
      <c r="BW21" s="12"/>
      <c r="BX21" s="12"/>
      <c r="BY21" s="12"/>
      <c r="BZ21" s="12"/>
      <c r="CA21" s="12"/>
      <c r="CB21" s="12"/>
      <c r="CC21" s="12"/>
      <c r="CD21" s="12"/>
    </row>
    <row r="22" spans="3:82" ht="14.25" customHeight="1">
      <c r="C22" s="7" t="s">
        <v>4</v>
      </c>
      <c r="D22" s="1" t="s">
        <v>251</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v>7.29</v>
      </c>
      <c r="BN22" s="42">
        <v>7.29</v>
      </c>
      <c r="BO22" s="42"/>
      <c r="BP22" s="42"/>
      <c r="BQ22" s="42"/>
      <c r="BR22" s="43"/>
      <c r="BS22" s="75">
        <f ca="1">NOW()</f>
        <v>40163.370925</v>
      </c>
      <c r="BU22" s="12"/>
      <c r="BV22" s="12"/>
      <c r="BW22" s="12"/>
      <c r="BX22" s="12"/>
      <c r="BY22" s="12"/>
      <c r="BZ22" s="12"/>
      <c r="CA22" s="12"/>
      <c r="CB22" s="12"/>
      <c r="CC22" s="12"/>
      <c r="CD22" s="12"/>
    </row>
    <row r="23" spans="3:82"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3"/>
      <c r="BS23" s="71"/>
      <c r="BU23" s="12"/>
      <c r="BV23" s="12"/>
      <c r="BW23" s="12"/>
      <c r="BX23" s="12"/>
      <c r="BY23" s="12"/>
      <c r="BZ23" s="12"/>
      <c r="CA23" s="12"/>
      <c r="CB23" s="12"/>
      <c r="CC23" s="12"/>
      <c r="CD23" s="12"/>
    </row>
    <row r="24" spans="2:82" ht="14.25" customHeight="1">
      <c r="B24" s="278"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3"/>
      <c r="BS24" s="71"/>
      <c r="BU24" s="12"/>
      <c r="BV24" s="12"/>
      <c r="BW24" s="12"/>
      <c r="BX24" s="12"/>
      <c r="BY24" s="12"/>
      <c r="BZ24" s="12"/>
      <c r="CA24" s="12"/>
      <c r="CB24" s="12"/>
      <c r="CC24" s="12"/>
      <c r="CD24" s="12"/>
    </row>
    <row r="25" spans="2:82" ht="14.25" customHeight="1">
      <c r="B25" s="278"/>
      <c r="C25" s="1"/>
      <c r="D25" s="279"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3"/>
      <c r="BS25" s="71"/>
      <c r="BU25" s="12"/>
      <c r="BV25" s="12"/>
      <c r="BW25" s="12"/>
      <c r="BX25" s="12"/>
      <c r="BY25" s="12"/>
      <c r="BZ25" s="12"/>
      <c r="CA25" s="12"/>
      <c r="CB25" s="12"/>
      <c r="CC25" s="12"/>
      <c r="CD25" s="12"/>
    </row>
    <row r="26" spans="3:82"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3"/>
      <c r="BS26" s="4"/>
      <c r="BU26" s="12"/>
      <c r="BV26" s="12"/>
      <c r="BW26" s="12"/>
      <c r="BX26" s="12"/>
      <c r="BY26" s="12"/>
      <c r="BZ26" s="12"/>
      <c r="CA26" s="12"/>
      <c r="CB26" s="12"/>
      <c r="CC26" s="12"/>
      <c r="CD26" s="12"/>
    </row>
    <row r="27" spans="2:82"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1" t="s">
        <v>7</v>
      </c>
      <c r="BN27" s="4"/>
      <c r="BO27" s="4"/>
      <c r="BP27" s="4"/>
      <c r="BQ27" s="4"/>
      <c r="BR27" s="4"/>
      <c r="BS27" s="4"/>
      <c r="BU27" s="12"/>
      <c r="BV27" s="12"/>
      <c r="BW27" s="12"/>
      <c r="BX27" s="12"/>
      <c r="BY27" s="12"/>
      <c r="BZ27" s="12"/>
      <c r="CA27" s="12"/>
      <c r="CB27" s="12"/>
      <c r="CC27" s="12"/>
      <c r="CD27" s="12"/>
    </row>
    <row r="28" spans="3:82"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1" t="s">
        <v>8</v>
      </c>
      <c r="BN28" s="4"/>
      <c r="BO28" s="4"/>
      <c r="BP28" s="4"/>
      <c r="BQ28" s="4"/>
      <c r="BR28" s="4"/>
      <c r="BS28" s="4"/>
      <c r="BU28" s="12"/>
      <c r="BV28" s="12"/>
      <c r="BW28" s="12"/>
      <c r="BX28" s="12"/>
      <c r="BY28" s="12"/>
      <c r="BZ28" s="12"/>
      <c r="CA28" s="12"/>
      <c r="CB28" s="12"/>
      <c r="CC28" s="12"/>
      <c r="CD28" s="12"/>
    </row>
    <row r="29" spans="3:82"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1" t="s">
        <v>10</v>
      </c>
      <c r="BN29" s="4"/>
      <c r="BO29" s="4"/>
      <c r="BP29" s="4"/>
      <c r="BQ29" s="4"/>
      <c r="BR29" s="4"/>
      <c r="BS29" s="4"/>
      <c r="BU29" s="12"/>
      <c r="BV29" s="12"/>
      <c r="BW29" s="12"/>
      <c r="BX29" s="12"/>
      <c r="BY29" s="12"/>
      <c r="BZ29" s="12"/>
      <c r="CA29" s="12"/>
      <c r="CB29" s="12"/>
      <c r="CC29" s="12"/>
      <c r="CD29" s="12"/>
    </row>
    <row r="30" spans="3:82"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1" t="s">
        <v>9</v>
      </c>
      <c r="BN30" s="4"/>
      <c r="BO30" s="4"/>
      <c r="BP30" s="4"/>
      <c r="BQ30" s="4"/>
      <c r="BR30" s="4"/>
      <c r="BS30" s="4"/>
      <c r="BU30" s="12"/>
      <c r="BV30" s="12"/>
      <c r="BW30" s="12"/>
      <c r="BX30" s="12"/>
      <c r="BY30" s="12"/>
      <c r="BZ30" s="12"/>
      <c r="CA30" s="12"/>
      <c r="CB30" s="12"/>
      <c r="CC30" s="12"/>
      <c r="CD30" s="12"/>
    </row>
    <row r="31" spans="4:82"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1" t="s">
        <v>27</v>
      </c>
      <c r="BN31" s="4"/>
      <c r="BO31" s="4"/>
      <c r="BP31" s="4"/>
      <c r="BQ31" s="4"/>
      <c r="BR31" s="4"/>
      <c r="BS31" s="4"/>
      <c r="BU31" s="12"/>
      <c r="BV31" s="12"/>
      <c r="BW31" s="12"/>
      <c r="BX31" s="12"/>
      <c r="BY31" s="12"/>
      <c r="BZ31" s="12"/>
      <c r="CA31" s="12"/>
      <c r="CB31" s="12"/>
      <c r="CC31" s="12"/>
      <c r="CD31" s="12"/>
    </row>
    <row r="32" spans="4:82"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1" t="s">
        <v>11</v>
      </c>
      <c r="BN32" s="4"/>
      <c r="BO32" s="4"/>
      <c r="BP32" s="4"/>
      <c r="BQ32" s="4"/>
      <c r="BR32" s="4"/>
      <c r="BS32" s="4"/>
      <c r="BU32" s="12"/>
      <c r="BV32" s="12"/>
      <c r="BW32" s="12"/>
      <c r="BX32" s="12"/>
      <c r="BY32" s="12"/>
      <c r="BZ32" s="12"/>
      <c r="CA32" s="12"/>
      <c r="CB32" s="12"/>
      <c r="CC32" s="12"/>
      <c r="CD32" s="12"/>
    </row>
    <row r="33" spans="3:82" ht="27" customHeight="1">
      <c r="C33" s="6"/>
      <c r="D33" s="612"/>
      <c r="E33" s="612"/>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1" t="s">
        <v>3</v>
      </c>
      <c r="BN33" s="4"/>
      <c r="BO33" s="4"/>
      <c r="BP33" s="4"/>
      <c r="BQ33" s="4"/>
      <c r="BR33" s="4"/>
      <c r="BS33" s="4"/>
      <c r="BU33" s="12"/>
      <c r="BV33" s="12"/>
      <c r="BW33" s="12"/>
      <c r="BX33" s="12"/>
      <c r="BY33" s="12"/>
      <c r="BZ33" s="12"/>
      <c r="CA33" s="12"/>
      <c r="CB33" s="12"/>
      <c r="CC33" s="12"/>
      <c r="CD33" s="12"/>
    </row>
    <row r="34" spans="3:82" ht="25.5" customHeight="1">
      <c r="C34" s="6"/>
      <c r="D34" s="613"/>
      <c r="E34" s="613"/>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 t="s">
        <v>3</v>
      </c>
      <c r="BN34" s="4"/>
      <c r="BO34" s="4"/>
      <c r="BP34" s="4"/>
      <c r="BQ34" s="4"/>
      <c r="BR34" s="5"/>
      <c r="BS34" s="5"/>
      <c r="BU34" s="12"/>
      <c r="BV34" s="12"/>
      <c r="BW34" s="12"/>
      <c r="BX34" s="12"/>
      <c r="BY34" s="12"/>
      <c r="BZ34" s="12"/>
      <c r="CA34" s="12"/>
      <c r="CB34" s="12"/>
      <c r="CC34" s="12"/>
      <c r="CD34" s="12"/>
    </row>
    <row r="35" spans="3:82" ht="25.5" customHeight="1">
      <c r="C35" s="6"/>
      <c r="D35" s="611"/>
      <c r="E35" s="611"/>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5"/>
      <c r="BN35" s="5"/>
      <c r="BO35" s="5"/>
      <c r="BP35" s="5"/>
      <c r="BQ35" s="5"/>
      <c r="BR35" s="5"/>
      <c r="BS35" s="5"/>
      <c r="BU35" s="12"/>
      <c r="BV35" s="12"/>
      <c r="BW35" s="12"/>
      <c r="BX35" s="12"/>
      <c r="BY35" s="12"/>
      <c r="BZ35" s="12"/>
      <c r="CA35" s="12"/>
      <c r="CB35" s="12"/>
      <c r="CC35" s="12"/>
      <c r="CD35" s="12"/>
    </row>
    <row r="36" spans="3:82"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U36" s="12"/>
      <c r="BV36" s="12"/>
      <c r="BW36" s="12"/>
      <c r="BX36" s="12"/>
      <c r="BY36" s="12"/>
      <c r="BZ36" s="12"/>
      <c r="CA36" s="12"/>
      <c r="CB36" s="12"/>
      <c r="CC36" s="12"/>
      <c r="CD36" s="12"/>
    </row>
    <row r="37" spans="3:82"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U37" s="12"/>
      <c r="BV37" s="12"/>
      <c r="BW37" s="12"/>
      <c r="BX37" s="12"/>
      <c r="BY37" s="12"/>
      <c r="BZ37" s="12"/>
      <c r="CA37" s="12"/>
      <c r="CB37" s="12"/>
      <c r="CC37" s="12"/>
      <c r="CD37" s="12"/>
    </row>
    <row r="38" spans="3:82"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U38" s="12"/>
      <c r="BV38" s="12"/>
      <c r="BW38" s="12"/>
      <c r="BX38" s="12"/>
      <c r="BY38" s="12"/>
      <c r="BZ38" s="12"/>
      <c r="CA38" s="12"/>
      <c r="CB38" s="12"/>
      <c r="CC38" s="12"/>
      <c r="CD38" s="12"/>
    </row>
    <row r="39" spans="1:8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2"/>
      <c r="BU39" s="12"/>
      <c r="BV39" s="12"/>
      <c r="BW39" s="12"/>
      <c r="BX39" s="12"/>
      <c r="BY39" s="12"/>
      <c r="BZ39" s="12"/>
      <c r="CA39" s="12"/>
      <c r="CB39" s="12"/>
      <c r="CC39" s="12"/>
      <c r="CD39" s="12"/>
    </row>
    <row r="40" spans="1:8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2"/>
      <c r="BU40" s="12"/>
      <c r="BV40" s="12"/>
      <c r="BW40" s="12"/>
      <c r="BX40" s="12"/>
      <c r="BY40" s="12"/>
      <c r="BZ40" s="12"/>
      <c r="CA40" s="12"/>
      <c r="CB40" s="12"/>
      <c r="CC40" s="12"/>
      <c r="CD40" s="12"/>
    </row>
    <row r="41" spans="1:8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2"/>
      <c r="BU41" s="12"/>
      <c r="BV41" s="12"/>
      <c r="BW41" s="12"/>
      <c r="BX41" s="12"/>
      <c r="BY41" s="12"/>
      <c r="BZ41" s="12"/>
      <c r="CA41" s="12"/>
      <c r="CB41" s="12"/>
      <c r="CC41" s="12"/>
      <c r="CD41" s="12"/>
    </row>
    <row r="42" spans="1:8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2"/>
      <c r="BU42" s="12"/>
      <c r="BV42" s="12"/>
      <c r="BW42" s="12"/>
      <c r="BX42" s="12"/>
      <c r="BY42" s="12"/>
      <c r="BZ42" s="12"/>
      <c r="CA42" s="12"/>
      <c r="CB42" s="12"/>
      <c r="CC42" s="12"/>
      <c r="CD42" s="12"/>
    </row>
    <row r="43" spans="1:8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2"/>
      <c r="BU43" s="12"/>
      <c r="BV43" s="12"/>
      <c r="BW43" s="12"/>
      <c r="BX43" s="12"/>
      <c r="BY43" s="12"/>
      <c r="BZ43" s="12"/>
      <c r="CA43" s="12"/>
      <c r="CB43" s="12"/>
      <c r="CC43" s="12"/>
      <c r="CD43" s="12"/>
    </row>
    <row r="44" spans="1:8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2"/>
      <c r="BU44" s="12"/>
      <c r="BV44" s="12"/>
      <c r="BW44" s="12"/>
      <c r="BX44" s="12"/>
      <c r="BY44" s="12"/>
      <c r="BZ44" s="12"/>
      <c r="CA44" s="12"/>
      <c r="CB44" s="12"/>
      <c r="CC44" s="12"/>
      <c r="CD44" s="12"/>
    </row>
    <row r="45" spans="1:8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2"/>
      <c r="BU45" s="12"/>
      <c r="BV45" s="12"/>
      <c r="BW45" s="12"/>
      <c r="BX45" s="12"/>
      <c r="BY45" s="12"/>
      <c r="BZ45" s="12"/>
      <c r="CA45" s="12"/>
      <c r="CB45" s="12"/>
      <c r="CC45" s="12"/>
      <c r="CD45" s="12"/>
    </row>
    <row r="46" spans="1:8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2"/>
      <c r="BU46" s="12"/>
      <c r="BV46" s="12"/>
      <c r="BW46" s="12"/>
      <c r="BX46" s="12"/>
      <c r="BY46" s="12"/>
      <c r="BZ46" s="12"/>
      <c r="CA46" s="12"/>
      <c r="CB46" s="12"/>
      <c r="CC46" s="12"/>
      <c r="CD46" s="12"/>
    </row>
    <row r="47" spans="1:8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2"/>
      <c r="BU47" s="12"/>
      <c r="BV47" s="12"/>
      <c r="BW47" s="12"/>
      <c r="BX47" s="12"/>
      <c r="BY47" s="12"/>
      <c r="BZ47" s="12"/>
      <c r="CA47" s="12"/>
      <c r="CB47" s="12"/>
      <c r="CC47" s="12"/>
      <c r="CD47" s="12"/>
    </row>
    <row r="48" spans="1:8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2"/>
      <c r="BU48" s="12"/>
      <c r="BV48" s="12"/>
      <c r="BW48" s="12"/>
      <c r="BX48" s="12"/>
      <c r="BY48" s="12"/>
      <c r="BZ48" s="12"/>
      <c r="CA48" s="12"/>
      <c r="CB48" s="12"/>
      <c r="CC48" s="12"/>
      <c r="CD48" s="12"/>
    </row>
    <row r="49" spans="1:8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2"/>
      <c r="BU49" s="12"/>
      <c r="BV49" s="12"/>
      <c r="BW49" s="12"/>
      <c r="BX49" s="12"/>
      <c r="BY49" s="12"/>
      <c r="BZ49" s="12"/>
      <c r="CA49" s="12"/>
      <c r="CB49" s="12"/>
      <c r="CC49" s="12"/>
      <c r="CD49" s="12"/>
    </row>
    <row r="50" spans="1:8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2"/>
      <c r="BU50" s="12"/>
      <c r="BV50" s="12"/>
      <c r="BW50" s="12"/>
      <c r="BX50" s="12"/>
      <c r="BY50" s="12"/>
      <c r="BZ50" s="12"/>
      <c r="CA50" s="12"/>
      <c r="CB50" s="12"/>
      <c r="CC50" s="12"/>
      <c r="CD50" s="12"/>
    </row>
    <row r="51" spans="1:8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2"/>
      <c r="BU51" s="12"/>
      <c r="BV51" s="12"/>
      <c r="BW51" s="12"/>
      <c r="BX51" s="12"/>
      <c r="BY51" s="12"/>
      <c r="BZ51" s="12"/>
      <c r="CA51" s="12"/>
      <c r="CB51" s="12"/>
      <c r="CC51" s="12"/>
      <c r="CD51" s="12"/>
    </row>
    <row r="52" spans="1:8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2"/>
      <c r="BU52" s="12"/>
      <c r="BV52" s="12"/>
      <c r="BW52" s="12"/>
      <c r="BX52" s="12"/>
      <c r="BY52" s="12"/>
      <c r="BZ52" s="12"/>
      <c r="CA52" s="12"/>
      <c r="CB52" s="12"/>
      <c r="CC52" s="12"/>
      <c r="CD52" s="12"/>
    </row>
    <row r="53" spans="1:8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2"/>
      <c r="BU53" s="12"/>
      <c r="BV53" s="12"/>
      <c r="BW53" s="12"/>
      <c r="BX53" s="12"/>
      <c r="BY53" s="12"/>
      <c r="BZ53" s="12"/>
      <c r="CA53" s="12"/>
      <c r="CB53" s="12"/>
      <c r="CC53" s="12"/>
      <c r="CD53" s="12"/>
    </row>
    <row r="54" spans="1:8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2"/>
      <c r="BU54" s="12"/>
      <c r="BV54" s="12"/>
      <c r="BW54" s="12"/>
      <c r="BX54" s="12"/>
      <c r="BY54" s="12"/>
      <c r="BZ54" s="12"/>
      <c r="CA54" s="12"/>
      <c r="CB54" s="12"/>
      <c r="CC54" s="12"/>
      <c r="CD54" s="12"/>
    </row>
    <row r="55" spans="1:8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2"/>
      <c r="BU55" s="12"/>
      <c r="BV55" s="12"/>
      <c r="BW55" s="12"/>
      <c r="BX55" s="12"/>
      <c r="BY55" s="12"/>
      <c r="BZ55" s="12"/>
      <c r="CA55" s="12"/>
      <c r="CB55" s="12"/>
      <c r="CC55" s="12"/>
      <c r="CD55" s="12"/>
    </row>
    <row r="56" spans="1:8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2"/>
      <c r="BU56" s="12"/>
      <c r="BV56" s="12"/>
      <c r="BW56" s="12"/>
      <c r="BX56" s="12"/>
      <c r="BY56" s="12"/>
      <c r="BZ56" s="12"/>
      <c r="CA56" s="12"/>
      <c r="CB56" s="12"/>
      <c r="CC56" s="12"/>
      <c r="CD56" s="12"/>
    </row>
    <row r="57" spans="1:8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2"/>
      <c r="BU57" s="12"/>
      <c r="BV57" s="12"/>
      <c r="BW57" s="12"/>
      <c r="BX57" s="12"/>
      <c r="BY57" s="12"/>
      <c r="BZ57" s="12"/>
      <c r="CA57" s="12"/>
      <c r="CB57" s="12"/>
      <c r="CC57" s="12"/>
      <c r="CD57" s="12"/>
    </row>
    <row r="58" spans="1:8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2"/>
      <c r="BU58" s="12"/>
      <c r="BV58" s="12"/>
      <c r="BW58" s="12"/>
      <c r="BX58" s="12"/>
      <c r="BY58" s="12"/>
      <c r="BZ58" s="12"/>
      <c r="CA58" s="12"/>
      <c r="CB58" s="12"/>
      <c r="CC58" s="12"/>
      <c r="CD58" s="12"/>
    </row>
    <row r="59" spans="1:8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2"/>
      <c r="BU59" s="12"/>
      <c r="BV59" s="12"/>
      <c r="BW59" s="12"/>
      <c r="BX59" s="12"/>
      <c r="BY59" s="12"/>
      <c r="BZ59" s="12"/>
      <c r="CA59" s="12"/>
      <c r="CB59" s="12"/>
      <c r="CC59" s="12"/>
      <c r="CD59" s="12"/>
    </row>
    <row r="60" spans="1:8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2"/>
      <c r="BU60" s="12"/>
      <c r="BV60" s="12"/>
      <c r="BW60" s="12"/>
      <c r="BX60" s="12"/>
      <c r="BY60" s="12"/>
      <c r="BZ60" s="12"/>
      <c r="CA60" s="12"/>
      <c r="CB60" s="12"/>
      <c r="CC60" s="12"/>
      <c r="CD60" s="12"/>
    </row>
    <row r="61" spans="1:8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2"/>
      <c r="BU61" s="12"/>
      <c r="BV61" s="12"/>
      <c r="BW61" s="12"/>
      <c r="BX61" s="12"/>
      <c r="BY61" s="12"/>
      <c r="BZ61" s="12"/>
      <c r="CA61" s="12"/>
      <c r="CB61" s="12"/>
      <c r="CC61" s="12"/>
      <c r="CD61" s="12"/>
    </row>
    <row r="62" spans="1:8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2"/>
      <c r="BU62" s="12"/>
      <c r="BV62" s="12"/>
      <c r="BW62" s="12"/>
      <c r="BX62" s="12"/>
      <c r="BY62" s="12"/>
      <c r="BZ62" s="12"/>
      <c r="CA62" s="12"/>
      <c r="CB62" s="12"/>
      <c r="CC62" s="12"/>
      <c r="CD62" s="12"/>
    </row>
    <row r="63" spans="1:8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2"/>
      <c r="BU63" s="12"/>
      <c r="BV63" s="12"/>
      <c r="BW63" s="12"/>
      <c r="BX63" s="12"/>
      <c r="BY63" s="12"/>
      <c r="BZ63" s="12"/>
      <c r="CA63" s="12"/>
      <c r="CB63" s="12"/>
      <c r="CC63" s="12"/>
      <c r="CD63" s="12"/>
    </row>
    <row r="64" spans="1:8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2"/>
      <c r="BU64" s="12"/>
      <c r="BV64" s="12"/>
      <c r="BW64" s="12"/>
      <c r="BX64" s="12"/>
      <c r="BY64" s="12"/>
      <c r="BZ64" s="12"/>
      <c r="CA64" s="12"/>
      <c r="CB64" s="12"/>
      <c r="CC64" s="12"/>
      <c r="CD64" s="12"/>
    </row>
    <row r="65" spans="1:8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2"/>
      <c r="BU65" s="12"/>
      <c r="BV65" s="12"/>
      <c r="BW65" s="12"/>
      <c r="BX65" s="12"/>
      <c r="BY65" s="12"/>
      <c r="BZ65" s="12"/>
      <c r="CA65" s="12"/>
      <c r="CB65" s="12"/>
      <c r="CC65" s="12"/>
      <c r="CD65" s="12"/>
    </row>
    <row r="66" spans="1:8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2"/>
      <c r="BU66" s="12"/>
      <c r="BV66" s="12"/>
      <c r="BW66" s="12"/>
      <c r="BX66" s="12"/>
      <c r="BY66" s="12"/>
      <c r="BZ66" s="12"/>
      <c r="CA66" s="12"/>
      <c r="CB66" s="12"/>
      <c r="CC66" s="12"/>
      <c r="CD66" s="12"/>
    </row>
    <row r="67" spans="1:8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2"/>
      <c r="BU67" s="12"/>
      <c r="BV67" s="12"/>
      <c r="BW67" s="12"/>
      <c r="BX67" s="12"/>
      <c r="BY67" s="12"/>
      <c r="BZ67" s="12"/>
      <c r="CA67" s="12"/>
      <c r="CB67" s="12"/>
      <c r="CC67" s="12"/>
      <c r="CD67" s="12"/>
    </row>
    <row r="68" spans="1:8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2"/>
      <c r="BU68" s="12"/>
      <c r="BV68" s="12"/>
      <c r="BW68" s="12"/>
      <c r="BX68" s="12"/>
      <c r="BY68" s="12"/>
      <c r="BZ68" s="12"/>
      <c r="CA68" s="12"/>
      <c r="CB68" s="12"/>
      <c r="CC68" s="12"/>
      <c r="CD68" s="12"/>
    </row>
    <row r="69" spans="1:8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2"/>
      <c r="BU69" s="12"/>
      <c r="BV69" s="12"/>
      <c r="BW69" s="12"/>
      <c r="BX69" s="12"/>
      <c r="BY69" s="12"/>
      <c r="BZ69" s="12"/>
      <c r="CA69" s="12"/>
      <c r="CB69" s="12"/>
      <c r="CC69" s="12"/>
      <c r="CD69" s="12"/>
    </row>
    <row r="70" spans="1:8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2"/>
      <c r="BU70" s="12"/>
      <c r="BV70" s="12"/>
      <c r="BW70" s="12"/>
      <c r="BX70" s="12"/>
      <c r="BY70" s="12"/>
      <c r="BZ70" s="12"/>
      <c r="CA70" s="12"/>
      <c r="CB70" s="12"/>
      <c r="CC70" s="12"/>
      <c r="CD70" s="12"/>
    </row>
    <row r="71" spans="1:8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2"/>
      <c r="BU71" s="12"/>
      <c r="BV71" s="12"/>
      <c r="BW71" s="12"/>
      <c r="BX71" s="12"/>
      <c r="BY71" s="12"/>
      <c r="BZ71" s="12"/>
      <c r="CA71" s="12"/>
      <c r="CB71" s="12"/>
      <c r="CC71" s="12"/>
      <c r="CD71" s="12"/>
    </row>
    <row r="72" spans="1:8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2"/>
      <c r="BU72" s="12"/>
      <c r="BV72" s="12"/>
      <c r="BW72" s="12"/>
      <c r="BX72" s="12"/>
      <c r="BY72" s="12"/>
      <c r="BZ72" s="12"/>
      <c r="CA72" s="12"/>
      <c r="CB72" s="12"/>
      <c r="CC72" s="12"/>
      <c r="CD72" s="12"/>
    </row>
    <row r="73" spans="1:8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2"/>
      <c r="BU73" s="12"/>
      <c r="BV73" s="12"/>
      <c r="BW73" s="12"/>
      <c r="BX73" s="12"/>
      <c r="BY73" s="12"/>
      <c r="BZ73" s="12"/>
      <c r="CA73" s="12"/>
      <c r="CB73" s="12"/>
      <c r="CC73" s="12"/>
      <c r="CD73" s="12"/>
    </row>
    <row r="74" spans="1:8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2"/>
      <c r="BU74" s="12"/>
      <c r="BV74" s="12"/>
      <c r="BW74" s="12"/>
      <c r="BX74" s="12"/>
      <c r="BY74" s="12"/>
      <c r="BZ74" s="12"/>
      <c r="CA74" s="12"/>
      <c r="CB74" s="12"/>
      <c r="CC74" s="12"/>
      <c r="CD74" s="12"/>
    </row>
    <row r="75" spans="1:8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2"/>
      <c r="BU75" s="12"/>
      <c r="BV75" s="12"/>
      <c r="BW75" s="12"/>
      <c r="BX75" s="12"/>
      <c r="BY75" s="12"/>
      <c r="BZ75" s="12"/>
      <c r="CA75" s="12"/>
      <c r="CB75" s="12"/>
      <c r="CC75" s="12"/>
      <c r="CD75" s="12"/>
    </row>
    <row r="76" spans="1:82"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2"/>
      <c r="BU76" s="12"/>
      <c r="BV76" s="12"/>
      <c r="BW76" s="12"/>
      <c r="BX76" s="12"/>
      <c r="BY76" s="12"/>
      <c r="BZ76" s="12"/>
      <c r="CA76" s="12"/>
      <c r="CB76" s="12"/>
      <c r="CC76" s="12"/>
      <c r="CD76" s="12"/>
    </row>
    <row r="77" spans="1:82"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2"/>
      <c r="BU77" s="12"/>
      <c r="BV77" s="12"/>
      <c r="BW77" s="12"/>
      <c r="BX77" s="12"/>
      <c r="BY77" s="12"/>
      <c r="BZ77" s="12"/>
      <c r="CA77" s="12"/>
      <c r="CB77" s="12"/>
      <c r="CC77" s="12"/>
      <c r="CD77" s="12"/>
    </row>
    <row r="78" spans="1:82"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2"/>
      <c r="BU78" s="12"/>
      <c r="BV78" s="12"/>
      <c r="BW78" s="12"/>
      <c r="BX78" s="12"/>
      <c r="BY78" s="12"/>
      <c r="BZ78" s="12"/>
      <c r="CA78" s="12"/>
      <c r="CB78" s="12"/>
      <c r="CC78" s="12"/>
      <c r="CD78" s="12"/>
    </row>
    <row r="79" spans="1:82"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2"/>
      <c r="BU79" s="12"/>
      <c r="BV79" s="12"/>
      <c r="BW79" s="12"/>
      <c r="BX79" s="12"/>
      <c r="BY79" s="12"/>
      <c r="BZ79" s="12"/>
      <c r="CA79" s="12"/>
      <c r="CB79" s="12"/>
      <c r="CC79" s="12"/>
      <c r="CD79" s="12"/>
    </row>
    <row r="80" spans="1:82"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2"/>
      <c r="BU80" s="12"/>
      <c r="BV80" s="12"/>
      <c r="BW80" s="12"/>
      <c r="BX80" s="12"/>
      <c r="BY80" s="12"/>
      <c r="BZ80" s="12"/>
      <c r="CA80" s="12"/>
      <c r="CB80" s="12"/>
      <c r="CC80" s="12"/>
      <c r="CD80" s="12"/>
    </row>
    <row r="81" spans="1:82"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2"/>
      <c r="BU81" s="12"/>
      <c r="BV81" s="12"/>
      <c r="BW81" s="12"/>
      <c r="BX81" s="12"/>
      <c r="BY81" s="12"/>
      <c r="BZ81" s="12"/>
      <c r="CA81" s="12"/>
      <c r="CB81" s="12"/>
      <c r="CC81" s="12"/>
      <c r="CD81" s="12"/>
    </row>
    <row r="82" spans="1:82"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2"/>
      <c r="BU82" s="12"/>
      <c r="BV82" s="12"/>
      <c r="BW82" s="12"/>
      <c r="BX82" s="12"/>
      <c r="BY82" s="12"/>
      <c r="BZ82" s="12"/>
      <c r="CA82" s="12"/>
      <c r="CB82" s="12"/>
      <c r="CC82" s="12"/>
      <c r="CD82" s="12"/>
    </row>
    <row r="83" spans="1:82"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2"/>
      <c r="BU83" s="12"/>
      <c r="BV83" s="12"/>
      <c r="BW83" s="12"/>
      <c r="BX83" s="12"/>
      <c r="BY83" s="12"/>
      <c r="BZ83" s="12"/>
      <c r="CA83" s="12"/>
      <c r="CB83" s="12"/>
      <c r="CC83" s="12"/>
      <c r="CD83" s="12"/>
    </row>
    <row r="84" spans="1:82"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2"/>
      <c r="BU84" s="12"/>
      <c r="BV84" s="12"/>
      <c r="BW84" s="12"/>
      <c r="BX84" s="12"/>
      <c r="BY84" s="12"/>
      <c r="BZ84" s="12"/>
      <c r="CA84" s="12"/>
      <c r="CB84" s="12"/>
      <c r="CC84" s="12"/>
      <c r="CD84" s="12"/>
    </row>
    <row r="85" spans="1:82"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2"/>
      <c r="BU85" s="12"/>
      <c r="BV85" s="12"/>
      <c r="BW85" s="12"/>
      <c r="BX85" s="12"/>
      <c r="BY85" s="12"/>
      <c r="BZ85" s="12"/>
      <c r="CA85" s="12"/>
      <c r="CB85" s="12"/>
      <c r="CC85" s="12"/>
      <c r="CD85" s="12"/>
    </row>
    <row r="86" spans="1:82"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2"/>
      <c r="BU86" s="12"/>
      <c r="BV86" s="12"/>
      <c r="BW86" s="12"/>
      <c r="BX86" s="12"/>
      <c r="BY86" s="12"/>
      <c r="BZ86" s="12"/>
      <c r="CA86" s="12"/>
      <c r="CB86" s="12"/>
      <c r="CC86" s="12"/>
      <c r="CD86" s="12"/>
    </row>
    <row r="87" spans="1:82"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2"/>
      <c r="BU87" s="12"/>
      <c r="BV87" s="12"/>
      <c r="BW87" s="12"/>
      <c r="BX87" s="12"/>
      <c r="BY87" s="12"/>
      <c r="BZ87" s="12"/>
      <c r="CA87" s="12"/>
      <c r="CB87" s="12"/>
      <c r="CC87" s="12"/>
      <c r="CD87" s="12"/>
    </row>
    <row r="88" spans="1:82"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2"/>
      <c r="BU88" s="12"/>
      <c r="BV88" s="12"/>
      <c r="BW88" s="12"/>
      <c r="BX88" s="12"/>
      <c r="BY88" s="12"/>
      <c r="BZ88" s="12"/>
      <c r="CA88" s="12"/>
      <c r="CB88" s="12"/>
      <c r="CC88" s="12"/>
      <c r="CD88" s="12"/>
    </row>
    <row r="89" spans="1:82"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2"/>
      <c r="BU89" s="12"/>
      <c r="BV89" s="12"/>
      <c r="BW89" s="12"/>
      <c r="BX89" s="12"/>
      <c r="BY89" s="12"/>
      <c r="BZ89" s="12"/>
      <c r="CA89" s="12"/>
      <c r="CB89" s="12"/>
      <c r="CC89" s="12"/>
      <c r="CD89" s="12"/>
    </row>
    <row r="90" spans="1:82"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2"/>
      <c r="BU90" s="12"/>
      <c r="BV90" s="12"/>
      <c r="BW90" s="12"/>
      <c r="BX90" s="12"/>
      <c r="BY90" s="12"/>
      <c r="BZ90" s="12"/>
      <c r="CA90" s="12"/>
      <c r="CB90" s="12"/>
      <c r="CC90" s="12"/>
      <c r="CD90" s="12"/>
    </row>
    <row r="91" spans="1:82"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2"/>
      <c r="BU91" s="12"/>
      <c r="BV91" s="12"/>
      <c r="BW91" s="12"/>
      <c r="BX91" s="12"/>
      <c r="BY91" s="12"/>
      <c r="BZ91" s="12"/>
      <c r="CA91" s="12"/>
      <c r="CB91" s="12"/>
      <c r="CC91" s="12"/>
      <c r="CD91" s="12"/>
    </row>
    <row r="92" spans="1:82"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2"/>
      <c r="BU92" s="12"/>
      <c r="BV92" s="12"/>
      <c r="BW92" s="12"/>
      <c r="BX92" s="12"/>
      <c r="BY92" s="12"/>
      <c r="BZ92" s="12"/>
      <c r="CA92" s="12"/>
      <c r="CB92" s="12"/>
      <c r="CC92" s="12"/>
      <c r="CD92" s="12"/>
    </row>
    <row r="93" spans="1:82"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2"/>
      <c r="BU93" s="12"/>
      <c r="BV93" s="12"/>
      <c r="BW93" s="12"/>
      <c r="BX93" s="12"/>
      <c r="BY93" s="12"/>
      <c r="BZ93" s="12"/>
      <c r="CA93" s="12"/>
      <c r="CB93" s="12"/>
      <c r="CC93" s="12"/>
      <c r="CD93" s="12"/>
    </row>
    <row r="94" spans="1:82"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2"/>
      <c r="BU94" s="12"/>
      <c r="BV94" s="12"/>
      <c r="BW94" s="12"/>
      <c r="BX94" s="12"/>
      <c r="BY94" s="12"/>
      <c r="BZ94" s="12"/>
      <c r="CA94" s="12"/>
      <c r="CB94" s="12"/>
      <c r="CC94" s="12"/>
      <c r="CD94" s="12"/>
    </row>
    <row r="95" spans="1:82"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2"/>
      <c r="BU95" s="12"/>
      <c r="BV95" s="12"/>
      <c r="BW95" s="12"/>
      <c r="BX95" s="12"/>
      <c r="BY95" s="12"/>
      <c r="BZ95" s="12"/>
      <c r="CA95" s="12"/>
      <c r="CB95" s="12"/>
      <c r="CC95" s="12"/>
      <c r="CD95" s="1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3:7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row r="180" spans="3:7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row>
    <row r="181" spans="3:7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row>
    <row r="182" spans="3:7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sheetData>
  <mergeCells count="67">
    <mergeCell ref="BK3:BK4"/>
    <mergeCell ref="BJ3:BJ4"/>
    <mergeCell ref="BI3:BI4"/>
    <mergeCell ref="BH3:BH4"/>
    <mergeCell ref="BG3:BG4"/>
    <mergeCell ref="BF3:BF4"/>
    <mergeCell ref="AZ3:AZ4"/>
    <mergeCell ref="AP3:AP4"/>
    <mergeCell ref="AY3:AY4"/>
    <mergeCell ref="BE3:BE4"/>
    <mergeCell ref="BB3:BB4"/>
    <mergeCell ref="BA3:BA4"/>
    <mergeCell ref="BC3:BC4"/>
    <mergeCell ref="BD3:BD4"/>
    <mergeCell ref="AS3:AS4"/>
    <mergeCell ref="AX3:AX4"/>
    <mergeCell ref="AT3:AT4"/>
    <mergeCell ref="AL3:AL4"/>
    <mergeCell ref="AQ3:AQ4"/>
    <mergeCell ref="AR3:AR4"/>
    <mergeCell ref="AW3:AW4"/>
    <mergeCell ref="AV3:AV4"/>
    <mergeCell ref="AI3:AI4"/>
    <mergeCell ref="AO3:AO4"/>
    <mergeCell ref="AM3:AM4"/>
    <mergeCell ref="AN3:AN4"/>
    <mergeCell ref="AK3:AK4"/>
    <mergeCell ref="BR3:BS3"/>
    <mergeCell ref="V3:V4"/>
    <mergeCell ref="W3:W4"/>
    <mergeCell ref="X3:X4"/>
    <mergeCell ref="Y3:Y4"/>
    <mergeCell ref="Z3:Z4"/>
    <mergeCell ref="AA3:AA4"/>
    <mergeCell ref="AF3:AF4"/>
    <mergeCell ref="AU3:AU4"/>
    <mergeCell ref="AJ3:AJ4"/>
    <mergeCell ref="B6:B20"/>
    <mergeCell ref="L3:L4"/>
    <mergeCell ref="M3:M4"/>
    <mergeCell ref="K3:K4"/>
    <mergeCell ref="AH3:AH4"/>
    <mergeCell ref="AE3:AE4"/>
    <mergeCell ref="AD3:AD4"/>
    <mergeCell ref="R3:R4"/>
    <mergeCell ref="U3:U4"/>
    <mergeCell ref="AB3:AB4"/>
    <mergeCell ref="AC3:AC4"/>
    <mergeCell ref="S3:S4"/>
    <mergeCell ref="T3:T4"/>
    <mergeCell ref="AG3:AG4"/>
    <mergeCell ref="D35:E35"/>
    <mergeCell ref="D33:E33"/>
    <mergeCell ref="D34:E34"/>
    <mergeCell ref="H3:H4"/>
    <mergeCell ref="F3:F4"/>
    <mergeCell ref="G3:G4"/>
    <mergeCell ref="D1:BQ1"/>
    <mergeCell ref="D3:D4"/>
    <mergeCell ref="E3:E4"/>
    <mergeCell ref="I3:I4"/>
    <mergeCell ref="J3:J4"/>
    <mergeCell ref="N3:N4"/>
    <mergeCell ref="P3:P4"/>
    <mergeCell ref="Q3:Q4"/>
    <mergeCell ref="BM3:BQ3"/>
    <mergeCell ref="O3:O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D171"/>
  <sheetViews>
    <sheetView zoomScale="75" zoomScaleNormal="75" workbookViewId="0" topLeftCell="BC1">
      <selection activeCell="BO2" sqref="BM1:BO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4" width="8.8515625" style="0" customWidth="1"/>
    <col min="65" max="68" width="9.28125" style="0" customWidth="1"/>
    <col min="69" max="69" width="9.421875" style="0" customWidth="1"/>
    <col min="70" max="70" width="8.28125" style="0" customWidth="1"/>
    <col min="71" max="71" width="10.140625" style="0" customWidth="1"/>
  </cols>
  <sheetData>
    <row r="1" spans="4:82" ht="12.75">
      <c r="D1" s="602" t="s">
        <v>6</v>
      </c>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9"/>
      <c r="BS1" s="9"/>
      <c r="BU1" s="12"/>
      <c r="BV1" s="12"/>
      <c r="BW1" s="12"/>
      <c r="BX1" s="12"/>
      <c r="BY1" s="12"/>
      <c r="BZ1" s="12"/>
      <c r="CA1" s="12"/>
      <c r="CB1" s="12"/>
      <c r="CC1" s="12"/>
      <c r="CD1" s="12"/>
    </row>
    <row r="2" spans="4:8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U2" s="12"/>
      <c r="BV2" s="12"/>
      <c r="BW2" s="12"/>
      <c r="BX2" s="12"/>
      <c r="BY2" s="12"/>
      <c r="BZ2" s="12"/>
      <c r="CA2" s="12"/>
      <c r="CB2" s="12"/>
      <c r="CC2" s="12"/>
      <c r="CD2" s="12"/>
    </row>
    <row r="3" spans="3:82" ht="18.75" customHeight="1">
      <c r="C3" s="22"/>
      <c r="D3" s="609" t="s">
        <v>35</v>
      </c>
      <c r="E3" s="604" t="str">
        <f>+entero!E3</f>
        <v> A fines de Diciembre 2002</v>
      </c>
      <c r="F3" s="587" t="str">
        <f>+entero!F3</f>
        <v>A fines de Enero</v>
      </c>
      <c r="G3" s="587" t="str">
        <f>+entero!G3</f>
        <v>A fines de Febrero</v>
      </c>
      <c r="H3" s="587" t="str">
        <f>+entero!H3</f>
        <v>A fines de Marzo</v>
      </c>
      <c r="I3" s="587" t="str">
        <f>+entero!I3</f>
        <v>A fines de Abril</v>
      </c>
      <c r="J3" s="587" t="str">
        <f>+entero!J3</f>
        <v>A fines de Mayo </v>
      </c>
      <c r="K3" s="587" t="str">
        <f>+entero!K3</f>
        <v>2003              A fines de Junio</v>
      </c>
      <c r="L3" s="587" t="str">
        <f>+entero!L3</f>
        <v>A fines de Julio      </v>
      </c>
      <c r="M3" s="587" t="str">
        <f>+entero!M3</f>
        <v>A fines de Agos.</v>
      </c>
      <c r="N3" s="587" t="str">
        <f>+entero!N3</f>
        <v>2003             A fines de Sept.</v>
      </c>
      <c r="O3" s="587" t="str">
        <f>+entero!O3</f>
        <v>2003            A fines de Oct.</v>
      </c>
      <c r="P3" s="587" t="str">
        <f>+entero!P3</f>
        <v>2003              A fines de Nov.</v>
      </c>
      <c r="Q3" s="587" t="str">
        <f>+entero!AO3</f>
        <v>2006          A  fines de Ene.</v>
      </c>
      <c r="R3" s="587" t="str">
        <f>+entero!AP3</f>
        <v>2006          A  fines de Feb</v>
      </c>
      <c r="S3" s="587" t="str">
        <f>+entero!AQ3</f>
        <v>2006          A  fines de Mar</v>
      </c>
      <c r="T3" s="587" t="str">
        <f>+entero!AR3</f>
        <v>2006          A  fines de Abr</v>
      </c>
      <c r="U3" s="587" t="str">
        <f>+entero!AS3</f>
        <v>2006          A  fines de May</v>
      </c>
      <c r="V3" s="587" t="str">
        <f>+entero!AT3</f>
        <v>2006          A  fines de Jun</v>
      </c>
      <c r="W3" s="587" t="str">
        <f>+entero!AU3</f>
        <v>2006          A  fines de Jul</v>
      </c>
      <c r="X3" s="587" t="str">
        <f>+entero!AV3</f>
        <v>2006          A  fines de Ago</v>
      </c>
      <c r="Y3" s="587" t="str">
        <f>+entero!AW3</f>
        <v>2006          A  fines de Sep</v>
      </c>
      <c r="Z3" s="587" t="str">
        <f>+entero!AX3</f>
        <v>2006          A  fines de Oct</v>
      </c>
      <c r="AA3" s="587" t="str">
        <f>+entero!AY3</f>
        <v>2006          A  fines de Nov</v>
      </c>
      <c r="AB3" s="587" t="str">
        <f>+entero!AZ3</f>
        <v>2006                 A  fines de Dic</v>
      </c>
      <c r="AC3" s="587" t="str">
        <f>+entero!BA3</f>
        <v>2007             A  fines de Ene</v>
      </c>
      <c r="AD3" s="587" t="str">
        <f>+entero!BB3</f>
        <v>2007             A  fines de Feb</v>
      </c>
      <c r="AE3" s="587" t="str">
        <f>+entero!BC3</f>
        <v>2007             A  fines de Mar</v>
      </c>
      <c r="AF3" s="587" t="str">
        <f>+entero!BD3</f>
        <v>2007              A  fines de Abr</v>
      </c>
      <c r="AG3" s="587" t="str">
        <f>+entero!BE3</f>
        <v>2007              A  fines de May</v>
      </c>
      <c r="AH3" s="587" t="str">
        <f>+entero!BF3</f>
        <v>2007               A  fines de Jun</v>
      </c>
      <c r="AI3" s="587" t="str">
        <f>+entero!BG3</f>
        <v>2007              A  fines de Jul</v>
      </c>
      <c r="AJ3" s="587" t="str">
        <f>+entero!BH3</f>
        <v>2007              A  fines de Ago</v>
      </c>
      <c r="AK3" s="587" t="str">
        <f>+entero!BI3</f>
        <v>2007              A  fines de Sep</v>
      </c>
      <c r="AL3" s="587" t="str">
        <f>+entero!BJ3</f>
        <v>2007               A  fines de Oct</v>
      </c>
      <c r="AM3" s="587" t="str">
        <f>+entero!BK3</f>
        <v>2007                 A  fines de Nov</v>
      </c>
      <c r="AN3" s="587" t="str">
        <f>+entero!BL3</f>
        <v>2007                             A  fines de Dic</v>
      </c>
      <c r="AO3" s="587" t="str">
        <f>+entero!BM3</f>
        <v>2008          A  fines de Ene</v>
      </c>
      <c r="AP3" s="587" t="str">
        <f>+entero!BN3</f>
        <v>2008          A  fines de Feb</v>
      </c>
      <c r="AQ3" s="587" t="str">
        <f>+entero!BO3</f>
        <v>2008                 A  fines de Mar</v>
      </c>
      <c r="AR3" s="587" t="str">
        <f>+entero!BP3</f>
        <v>2008          A  fines de Abr</v>
      </c>
      <c r="AS3" s="587" t="str">
        <f>+entero!BQ3</f>
        <v>2008          A  fines de May</v>
      </c>
      <c r="AT3" s="587" t="str">
        <f>+entero!BR3</f>
        <v>2008                 A  fines de Jun</v>
      </c>
      <c r="AU3" s="587" t="str">
        <f>+entero!BS3</f>
        <v>2008          A  fines de Jul*</v>
      </c>
      <c r="AV3" s="587" t="str">
        <f>+entero!BT3</f>
        <v>2008          A  fines de Ago*</v>
      </c>
      <c r="AW3" s="587" t="str">
        <f>+entero!BU3</f>
        <v>2008                    A  fines de Sep*</v>
      </c>
      <c r="AX3" s="587" t="str">
        <f>+entero!BV3</f>
        <v>2008                     A  fines de Oct*</v>
      </c>
      <c r="AY3" s="587" t="str">
        <f>+entero!BW3</f>
        <v>2008                          A  fines de Nov*</v>
      </c>
      <c r="AZ3" s="587" t="str">
        <f>+entero!BX3</f>
        <v>2008                          A  fines de Dic*</v>
      </c>
      <c r="BA3" s="587" t="str">
        <f>+entero!BY3</f>
        <v>2009                          A  fines de Ene*</v>
      </c>
      <c r="BB3" s="587" t="str">
        <f>+entero!BZ3</f>
        <v>2009                          A  fines de Feb*</v>
      </c>
      <c r="BC3" s="587" t="str">
        <f>+entero!CA3</f>
        <v>2009                          A  fines de Mar*</v>
      </c>
      <c r="BD3" s="587" t="str">
        <f>+entero!CB3</f>
        <v>2009                          A  fines de Abr*</v>
      </c>
      <c r="BE3" s="587" t="str">
        <f>+entero!CC3</f>
        <v>2009                          A  fines de May*</v>
      </c>
      <c r="BF3" s="587" t="str">
        <f>+entero!CD3</f>
        <v>2009                          A  fines de Jun*</v>
      </c>
      <c r="BG3" s="587" t="str">
        <f>+entero!CE3</f>
        <v>2009                          A  fines de Jul*</v>
      </c>
      <c r="BH3" s="587" t="str">
        <f>+entero!CF3</f>
        <v>2009                          A  fines de Ago*</v>
      </c>
      <c r="BI3" s="587" t="str">
        <f>+entero!CG3</f>
        <v>2009                          A  fines de Sep*</v>
      </c>
      <c r="BJ3" s="587" t="str">
        <f>+entero!CH3</f>
        <v>2009                          A  fines de Oct*</v>
      </c>
      <c r="BK3" s="587" t="str">
        <f>+entero!CI3</f>
        <v>2009                          A  fines de Nov*</v>
      </c>
      <c r="BL3" s="285" t="str">
        <f>+entero!CJ3</f>
        <v>Semana 1*</v>
      </c>
      <c r="BM3" s="606" t="str">
        <f>+entero!CK3</f>
        <v>   Semana 2*</v>
      </c>
      <c r="BN3" s="607"/>
      <c r="BO3" s="607"/>
      <c r="BP3" s="607"/>
      <c r="BQ3" s="607"/>
      <c r="BR3" s="599" t="s">
        <v>53</v>
      </c>
      <c r="BS3" s="600"/>
      <c r="BU3" s="12"/>
      <c r="BV3" s="12"/>
      <c r="BW3" s="12"/>
      <c r="BX3" s="12"/>
      <c r="BY3" s="12"/>
      <c r="BZ3" s="12"/>
      <c r="CA3" s="12"/>
      <c r="CB3" s="12"/>
      <c r="CC3" s="12"/>
      <c r="CD3" s="12"/>
    </row>
    <row r="4" spans="3:82" ht="18.75" customHeight="1" thickBot="1">
      <c r="C4" s="28"/>
      <c r="D4" s="610"/>
      <c r="E4" s="605"/>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175">
        <f>+entero!CJ4</f>
        <v>40151</v>
      </c>
      <c r="BM4" s="175">
        <f>+entero!CK4</f>
        <v>40154</v>
      </c>
      <c r="BN4" s="154">
        <f>+entero!CL4</f>
        <v>40155</v>
      </c>
      <c r="BO4" s="154">
        <f>+entero!CM4</f>
        <v>40156</v>
      </c>
      <c r="BP4" s="154">
        <f>+entero!CN4</f>
        <v>40157</v>
      </c>
      <c r="BQ4" s="154">
        <f>+entero!CO4</f>
        <v>40158</v>
      </c>
      <c r="BR4" s="180" t="s">
        <v>28</v>
      </c>
      <c r="BS4" s="244" t="s">
        <v>174</v>
      </c>
      <c r="BU4" s="12"/>
      <c r="BV4" s="12"/>
      <c r="BW4" s="12"/>
      <c r="BX4" s="12"/>
      <c r="BY4" s="12"/>
      <c r="BZ4" s="12"/>
      <c r="CA4" s="12"/>
      <c r="CB4" s="12"/>
      <c r="CC4" s="12"/>
      <c r="CD4" s="12"/>
    </row>
    <row r="5" spans="1:82"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48"/>
      <c r="BN5" s="48"/>
      <c r="BO5" s="48"/>
      <c r="BP5" s="48"/>
      <c r="BQ5" s="48"/>
      <c r="BR5" s="181"/>
      <c r="BS5" s="82"/>
      <c r="BT5" s="3"/>
      <c r="BU5" s="12"/>
      <c r="BV5" s="12"/>
      <c r="BW5" s="12"/>
      <c r="BX5" s="12"/>
      <c r="BY5" s="12"/>
      <c r="BZ5" s="12"/>
      <c r="CA5" s="12"/>
      <c r="CB5" s="12"/>
      <c r="CC5" s="12"/>
      <c r="CD5" s="12"/>
    </row>
    <row r="6" spans="1:82"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2947.745120836442</v>
      </c>
      <c r="BI6" s="90">
        <f>+entero!CG37</f>
        <v>2832.85455961693</v>
      </c>
      <c r="BJ6" s="90">
        <f>+entero!CH37</f>
        <v>2752.319402159254</v>
      </c>
      <c r="BK6" s="90">
        <f>+entero!CI37</f>
        <v>2703.689123242468</v>
      </c>
      <c r="BL6" s="90">
        <f>+entero!CJ37</f>
        <v>2696.2674489038736</v>
      </c>
      <c r="BM6" s="45">
        <f>+entero!CK37</f>
        <v>2696.2674489038736</v>
      </c>
      <c r="BN6" s="46">
        <f>+entero!CL37</f>
        <v>2696.2674489038736</v>
      </c>
      <c r="BO6" s="46">
        <f>+entero!CM37</f>
        <v>2696.2674489038736</v>
      </c>
      <c r="BP6" s="46">
        <f>+entero!CN37</f>
        <v>2696.2674489038736</v>
      </c>
      <c r="BQ6" s="46">
        <f>+entero!CO37</f>
        <v>2678.221402344333</v>
      </c>
      <c r="BR6" s="45">
        <f>+entero!CP37</f>
        <v>-18.046046559540628</v>
      </c>
      <c r="BS6" s="253">
        <f>+entero!CQ37</f>
        <v>-0.00669297349077036</v>
      </c>
      <c r="BT6" s="3"/>
      <c r="BU6" s="12"/>
      <c r="BV6" s="12"/>
      <c r="BW6" s="12"/>
      <c r="BX6" s="12"/>
      <c r="BY6" s="12"/>
      <c r="BZ6" s="12"/>
      <c r="CA6" s="12"/>
      <c r="CB6" s="12"/>
      <c r="CC6" s="12"/>
      <c r="CD6" s="12"/>
    </row>
    <row r="7" spans="1:82"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1139.4402947302729</v>
      </c>
      <c r="BI7" s="88">
        <f>+entero!CG38</f>
        <v>1127.5721135824967</v>
      </c>
      <c r="BJ7" s="88">
        <f>+entero!CH38</f>
        <v>1120.1800576140604</v>
      </c>
      <c r="BK7" s="88">
        <f>+entero!CI38</f>
        <v>1114.109714298422</v>
      </c>
      <c r="BL7" s="88">
        <f>+entero!CJ38</f>
        <v>1112.6090516814922</v>
      </c>
      <c r="BM7" s="18">
        <f>+entero!CK38</f>
        <v>1112.6090516814922</v>
      </c>
      <c r="BN7" s="10">
        <f>+entero!CL38</f>
        <v>1112.6090516814922</v>
      </c>
      <c r="BO7" s="10">
        <f>+entero!CM38</f>
        <v>1112.6090516814922</v>
      </c>
      <c r="BP7" s="10">
        <f>+entero!CN38</f>
        <v>1112.6090516814922</v>
      </c>
      <c r="BQ7" s="10">
        <f>+entero!CO38</f>
        <v>1108.2645039913918</v>
      </c>
      <c r="BR7" s="18">
        <f>+entero!CP38</f>
        <v>-4.3445476901003985</v>
      </c>
      <c r="BS7" s="200">
        <f>+entero!CQ38</f>
        <v>-0.0039048286399742116</v>
      </c>
      <c r="BT7" s="3"/>
      <c r="BU7" s="12"/>
      <c r="BV7" s="12"/>
      <c r="BW7" s="12"/>
      <c r="BX7" s="12"/>
      <c r="BY7" s="12"/>
      <c r="BZ7" s="12"/>
      <c r="CA7" s="12"/>
      <c r="CB7" s="12"/>
      <c r="CC7" s="12"/>
      <c r="CD7" s="12"/>
    </row>
    <row r="8" spans="1:82"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7909.836854270002</v>
      </c>
      <c r="BI8" s="88">
        <f>+entero!CG39</f>
        <v>7831.297631670002</v>
      </c>
      <c r="BJ8" s="88">
        <f>+entero!CH39</f>
        <v>7779.77500157</v>
      </c>
      <c r="BK8" s="88">
        <f>+entero!CI39</f>
        <v>7737.464708660001</v>
      </c>
      <c r="BL8" s="88">
        <f>+entero!CJ39</f>
        <v>7727.00509022</v>
      </c>
      <c r="BM8" s="18">
        <f>+entero!CK39</f>
        <v>7727.00509022</v>
      </c>
      <c r="BN8" s="10">
        <f>+entero!CL39</f>
        <v>7727.00509022</v>
      </c>
      <c r="BO8" s="10">
        <f>+entero!CM39</f>
        <v>7727.00509022</v>
      </c>
      <c r="BP8" s="10">
        <f>+entero!CN39</f>
        <v>7727.00509022</v>
      </c>
      <c r="BQ8" s="10">
        <f>+entero!CO39</f>
        <v>7696.723592820001</v>
      </c>
      <c r="BR8" s="18">
        <f>+entero!CP39</f>
        <v>-30.281497399999353</v>
      </c>
      <c r="BS8" s="200">
        <f>+entero!CQ39</f>
        <v>-0.003918917749688888</v>
      </c>
      <c r="BT8" s="3"/>
      <c r="BU8" s="12"/>
      <c r="BV8" s="12"/>
      <c r="BW8" s="12"/>
      <c r="BX8" s="12"/>
      <c r="BY8" s="12"/>
      <c r="BZ8" s="12"/>
      <c r="CA8" s="12"/>
      <c r="CB8" s="12"/>
      <c r="CC8" s="12"/>
      <c r="CD8" s="12"/>
    </row>
    <row r="9" spans="1:82"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4.600000000000008</v>
      </c>
      <c r="BI9" s="88">
        <f>+entero!CG40</f>
        <v>4.000000000000008</v>
      </c>
      <c r="BJ9" s="88">
        <f>+entero!CH40</f>
        <v>4.000000000000008</v>
      </c>
      <c r="BK9" s="88">
        <f>+entero!CI40</f>
        <v>4.000000000000008</v>
      </c>
      <c r="BL9" s="88">
        <f>+entero!CJ40</f>
        <v>4.000000000000008</v>
      </c>
      <c r="BM9" s="18">
        <f>+entero!CK40</f>
        <v>4.000000000000008</v>
      </c>
      <c r="BN9" s="10">
        <f>+entero!CL40</f>
        <v>4.000000000000008</v>
      </c>
      <c r="BO9" s="10">
        <f>+entero!CM40</f>
        <v>4.000000000000008</v>
      </c>
      <c r="BP9" s="10">
        <f>+entero!CN40</f>
        <v>4.000000000000008</v>
      </c>
      <c r="BQ9" s="10">
        <f>+entero!CO40</f>
        <v>4.000000000000008</v>
      </c>
      <c r="BR9" s="18">
        <f>+entero!CP40</f>
        <v>0</v>
      </c>
      <c r="BS9" s="200">
        <f>+entero!CQ40</f>
        <v>0</v>
      </c>
      <c r="BT9" s="3"/>
      <c r="BU9" s="12"/>
      <c r="BV9" s="12"/>
      <c r="BW9" s="12"/>
      <c r="BX9" s="12"/>
      <c r="BY9" s="12"/>
      <c r="BZ9" s="12"/>
      <c r="CA9" s="12"/>
      <c r="CB9" s="12"/>
      <c r="CC9" s="12"/>
      <c r="CD9" s="12"/>
    </row>
    <row r="10" spans="1:82"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1808.3048261061692</v>
      </c>
      <c r="BI10" s="88">
        <f>+entero!CG41</f>
        <v>1705.2824460344334</v>
      </c>
      <c r="BJ10" s="88">
        <f>+entero!CH41</f>
        <v>1632.1393445451936</v>
      </c>
      <c r="BK10" s="88">
        <f>+entero!CI41</f>
        <v>1589.5794089440462</v>
      </c>
      <c r="BL10" s="88">
        <f>+entero!CJ41</f>
        <v>1583.6583972223816</v>
      </c>
      <c r="BM10" s="18">
        <f>+entero!CK41</f>
        <v>1583.6583972223816</v>
      </c>
      <c r="BN10" s="10">
        <f>+entero!CL41</f>
        <v>1583.6583972223816</v>
      </c>
      <c r="BO10" s="10">
        <f>+entero!CM41</f>
        <v>1583.6583972223816</v>
      </c>
      <c r="BP10" s="10">
        <f>+entero!CN41</f>
        <v>1583.6583972223816</v>
      </c>
      <c r="BQ10" s="10">
        <f>+entero!CO41</f>
        <v>1569.9568983529414</v>
      </c>
      <c r="BR10" s="18">
        <f>+entero!CP41</f>
        <v>-13.701498869440229</v>
      </c>
      <c r="BS10" s="200">
        <f>+entero!CQ41</f>
        <v>-0.00865180198802451</v>
      </c>
      <c r="BT10" s="3"/>
      <c r="BU10" s="12"/>
      <c r="BV10" s="12"/>
      <c r="BW10" s="12"/>
      <c r="BX10" s="12"/>
      <c r="BY10" s="12"/>
      <c r="BZ10" s="12"/>
      <c r="CA10" s="12"/>
      <c r="CB10" s="12"/>
      <c r="CC10" s="12"/>
      <c r="CD10" s="12"/>
    </row>
    <row r="11" spans="1:82"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12599.702637959997</v>
      </c>
      <c r="BI11" s="88">
        <f>+entero!CG42</f>
        <v>11879.54564886</v>
      </c>
      <c r="BJ11" s="88">
        <f>+entero!CH42</f>
        <v>11368.34423148</v>
      </c>
      <c r="BK11" s="88">
        <f>+entero!CI42</f>
        <v>11073.792480340002</v>
      </c>
      <c r="BL11" s="88">
        <f>+entero!CJ42</f>
        <v>11033.220028640002</v>
      </c>
      <c r="BM11" s="18">
        <f>+entero!CK42</f>
        <v>11033.220028640002</v>
      </c>
      <c r="BN11" s="10">
        <f>+entero!CL42</f>
        <v>11033.220028640002</v>
      </c>
      <c r="BO11" s="10">
        <f>+entero!CM42</f>
        <v>11033.220028640002</v>
      </c>
      <c r="BP11" s="10">
        <f>+entero!CN42</f>
        <v>11033.220028640002</v>
      </c>
      <c r="BQ11" s="10">
        <f>+entero!CO42</f>
        <v>10938.417581520001</v>
      </c>
      <c r="BR11" s="18">
        <f>+entero!CP42</f>
        <v>-94.80244712000058</v>
      </c>
      <c r="BS11" s="200">
        <f>+entero!CQ42</f>
        <v>-0.008592455047022773</v>
      </c>
      <c r="BT11" s="3"/>
      <c r="BU11" s="12"/>
      <c r="BV11" s="12"/>
      <c r="BW11" s="12"/>
      <c r="BX11" s="12"/>
      <c r="BY11" s="12"/>
      <c r="BZ11" s="12"/>
      <c r="CA11" s="12"/>
      <c r="CB11" s="12"/>
      <c r="CC11" s="12"/>
      <c r="CD11" s="12"/>
    </row>
    <row r="12" spans="1:82"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0.5999999999999848</v>
      </c>
      <c r="BI12" s="88">
        <f>+entero!CG44</f>
        <v>0.8999999999999847</v>
      </c>
      <c r="BJ12" s="88">
        <f>+entero!CH44</f>
        <v>1.0999999999999848</v>
      </c>
      <c r="BK12" s="88">
        <f>+entero!CI44</f>
        <v>0.7999999999999848</v>
      </c>
      <c r="BL12" s="88">
        <f>+entero!CJ44</f>
        <v>0.6999999999999849</v>
      </c>
      <c r="BM12" s="18">
        <f>+entero!CK44</f>
        <v>0.6999999999999849</v>
      </c>
      <c r="BN12" s="10">
        <f>+entero!CL44</f>
        <v>0.6999999999999849</v>
      </c>
      <c r="BO12" s="10">
        <f>+entero!CM44</f>
        <v>0.6999999999999849</v>
      </c>
      <c r="BP12" s="10">
        <f>+entero!CN44</f>
        <v>0.6999999999999849</v>
      </c>
      <c r="BQ12" s="10">
        <f>+entero!CO44</f>
        <v>0.5999999999999849</v>
      </c>
      <c r="BR12" s="18">
        <f>+entero!CP44</f>
        <v>-0.09999999999999998</v>
      </c>
      <c r="BS12" s="200">
        <f>+entero!CQ44</f>
        <v>-0.1428571428571459</v>
      </c>
      <c r="BT12" s="3"/>
      <c r="BU12" s="12"/>
      <c r="BV12" s="12"/>
      <c r="BW12" s="12"/>
      <c r="BX12" s="12"/>
      <c r="BY12" s="12"/>
      <c r="BZ12" s="12"/>
      <c r="CA12" s="12"/>
      <c r="CB12" s="12"/>
      <c r="CC12" s="12"/>
      <c r="CD12" s="12"/>
    </row>
    <row r="13" spans="1:82"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88">
        <f>+entero!CI45</f>
        <v>0</v>
      </c>
      <c r="BL13" s="88">
        <f>+entero!CJ45</f>
        <v>0</v>
      </c>
      <c r="BM13" s="18">
        <f>+entero!CK45</f>
        <v>0</v>
      </c>
      <c r="BN13" s="10">
        <f>+entero!CL45</f>
        <v>0</v>
      </c>
      <c r="BO13" s="10">
        <f>+entero!CM45</f>
        <v>0</v>
      </c>
      <c r="BP13" s="10">
        <f>+entero!CN45</f>
        <v>0</v>
      </c>
      <c r="BQ13" s="10">
        <f>+entero!CO45</f>
        <v>0</v>
      </c>
      <c r="BR13" s="18" t="str">
        <f>+entero!CP45</f>
        <v> </v>
      </c>
      <c r="BS13" s="200" t="str">
        <f>+entero!CQ45</f>
        <v> </v>
      </c>
      <c r="BT13" s="3"/>
      <c r="BU13" s="12"/>
      <c r="BV13" s="12"/>
      <c r="BW13" s="12"/>
      <c r="BX13" s="12"/>
      <c r="BY13" s="12"/>
      <c r="BZ13" s="12"/>
      <c r="CA13" s="12"/>
      <c r="CB13" s="12"/>
      <c r="CC13" s="12"/>
      <c r="CD13" s="12"/>
    </row>
    <row r="14" spans="1:82"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88">
        <f>+entero!CI46</f>
        <v>0</v>
      </c>
      <c r="BL14" s="88">
        <f>+entero!CJ46</f>
        <v>0</v>
      </c>
      <c r="BM14" s="18">
        <f>+entero!CK46</f>
        <v>0</v>
      </c>
      <c r="BN14" s="10">
        <f>+entero!CL46</f>
        <v>0</v>
      </c>
      <c r="BO14" s="10">
        <f>+entero!CM46</f>
        <v>0</v>
      </c>
      <c r="BP14" s="10">
        <f>+entero!CN46</f>
        <v>0</v>
      </c>
      <c r="BQ14" s="10">
        <f>+entero!CO46</f>
        <v>0</v>
      </c>
      <c r="BR14" s="18" t="str">
        <f>+entero!CP46</f>
        <v> </v>
      </c>
      <c r="BS14" s="200" t="str">
        <f>+entero!CQ46</f>
        <v> </v>
      </c>
      <c r="BT14" s="3"/>
      <c r="BU14" s="12"/>
      <c r="BV14" s="12"/>
      <c r="BW14" s="12"/>
      <c r="BX14" s="12"/>
      <c r="BY14" s="12"/>
      <c r="BZ14" s="12"/>
      <c r="CA14" s="12"/>
      <c r="CB14" s="12"/>
      <c r="CC14" s="12"/>
      <c r="CD14" s="12"/>
    </row>
    <row r="15" spans="1:82"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8.129999999999999</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0.03</v>
      </c>
      <c r="BI15" s="88">
        <f>+entero!CG47</f>
        <v>0.02</v>
      </c>
      <c r="BJ15" s="88">
        <f>+entero!CH47</f>
        <v>0.02</v>
      </c>
      <c r="BK15" s="88">
        <f>+entero!CI47</f>
        <v>0.02</v>
      </c>
      <c r="BL15" s="88">
        <f>+entero!CJ47</f>
        <v>0</v>
      </c>
      <c r="BM15" s="18">
        <f>+entero!CK47</f>
        <v>0.02</v>
      </c>
      <c r="BN15" s="10">
        <f>+entero!CL47</f>
        <v>0.02</v>
      </c>
      <c r="BO15" s="10">
        <f>+entero!CM47</f>
        <v>0.02</v>
      </c>
      <c r="BP15" s="10">
        <f>+entero!CN47</f>
        <v>0.02</v>
      </c>
      <c r="BQ15" s="10">
        <f>+entero!CO47</f>
        <v>0</v>
      </c>
      <c r="BR15" s="18" t="str">
        <f>+entero!CP47</f>
        <v>  </v>
      </c>
      <c r="BS15" s="200" t="str">
        <f>+entero!CQ47</f>
        <v> </v>
      </c>
      <c r="BT15" s="3"/>
      <c r="BU15" s="12"/>
      <c r="BV15" s="12"/>
      <c r="BW15" s="12"/>
      <c r="BX15" s="12"/>
      <c r="BY15" s="12"/>
      <c r="BZ15" s="12"/>
      <c r="CA15" s="12"/>
      <c r="CB15" s="12"/>
      <c r="CC15" s="12"/>
      <c r="CD15" s="12"/>
    </row>
    <row r="16" spans="1:82"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0.03</v>
      </c>
      <c r="BI16" s="88">
        <f>+entero!CG48</f>
        <v>0.02</v>
      </c>
      <c r="BJ16" s="88">
        <f>+entero!CH48</f>
        <v>0.02</v>
      </c>
      <c r="BK16" s="88">
        <f>+entero!CI48</f>
        <v>0</v>
      </c>
      <c r="BL16" s="88">
        <f>+entero!CJ48</f>
        <v>0</v>
      </c>
      <c r="BM16" s="18">
        <f>+entero!CK48</f>
        <v>0</v>
      </c>
      <c r="BN16" s="10">
        <f>+entero!CL48</f>
        <v>0</v>
      </c>
      <c r="BO16" s="10">
        <f>+entero!CM48</f>
        <v>0</v>
      </c>
      <c r="BP16" s="10">
        <f>+entero!CN48</f>
        <v>0</v>
      </c>
      <c r="BQ16" s="10">
        <f>+entero!CO48</f>
        <v>0</v>
      </c>
      <c r="BR16" s="18" t="str">
        <f>+entero!CP48</f>
        <v> </v>
      </c>
      <c r="BS16" s="200" t="str">
        <f>+entero!CQ48</f>
        <v> </v>
      </c>
      <c r="BT16" s="3"/>
      <c r="BU16" s="12"/>
      <c r="BV16" s="12"/>
      <c r="BW16" s="12"/>
      <c r="BX16" s="12"/>
      <c r="BY16" s="12"/>
      <c r="BZ16" s="12"/>
      <c r="CA16" s="12"/>
      <c r="CB16" s="12"/>
      <c r="CC16" s="12"/>
      <c r="CD16" s="12"/>
    </row>
    <row r="17" spans="1:82"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88">
        <f>+entero!CI49</f>
        <v>0</v>
      </c>
      <c r="BL17" s="88">
        <f>+entero!CJ49</f>
        <v>0</v>
      </c>
      <c r="BM17" s="18">
        <f>+entero!CK49</f>
        <v>0</v>
      </c>
      <c r="BN17" s="10">
        <f>+entero!CL49</f>
        <v>0</v>
      </c>
      <c r="BO17" s="10">
        <f>+entero!CM49</f>
        <v>0</v>
      </c>
      <c r="BP17" s="10">
        <f>+entero!CN49</f>
        <v>0</v>
      </c>
      <c r="BQ17" s="10">
        <f>+entero!CO49</f>
        <v>0</v>
      </c>
      <c r="BR17" s="18" t="str">
        <f>+entero!CP49</f>
        <v> </v>
      </c>
      <c r="BS17" s="200" t="str">
        <f>+entero!CQ49</f>
        <v> </v>
      </c>
      <c r="BT17" s="3"/>
      <c r="BU17" s="12"/>
      <c r="BV17" s="12"/>
      <c r="BW17" s="12"/>
      <c r="BX17" s="12"/>
      <c r="BY17" s="12"/>
      <c r="BZ17" s="12"/>
      <c r="CA17" s="12"/>
      <c r="CB17" s="12"/>
      <c r="CC17" s="12"/>
      <c r="CD17" s="12"/>
    </row>
    <row r="18" spans="1:82"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0.03</v>
      </c>
      <c r="BI18" s="88">
        <f>+entero!CG50</f>
        <v>0.02</v>
      </c>
      <c r="BJ18" s="88">
        <f>+entero!CH50</f>
        <v>0.02</v>
      </c>
      <c r="BK18" s="88">
        <f>+entero!CI50</f>
        <v>0</v>
      </c>
      <c r="BL18" s="88">
        <f>+entero!CJ50</f>
        <v>0</v>
      </c>
      <c r="BM18" s="18">
        <f>+entero!CK50</f>
        <v>0</v>
      </c>
      <c r="BN18" s="10">
        <f>+entero!CL50</f>
        <v>0</v>
      </c>
      <c r="BO18" s="10">
        <f>+entero!CM50</f>
        <v>0</v>
      </c>
      <c r="BP18" s="10">
        <f>+entero!CN50</f>
        <v>0</v>
      </c>
      <c r="BQ18" s="10">
        <f>+entero!CO50</f>
        <v>0</v>
      </c>
      <c r="BR18" s="18" t="str">
        <f>+entero!CP50</f>
        <v> </v>
      </c>
      <c r="BS18" s="200" t="str">
        <f>+entero!CQ50</f>
        <v> </v>
      </c>
      <c r="BT18" s="3"/>
      <c r="BU18" s="12"/>
      <c r="BV18" s="12"/>
      <c r="BW18" s="12"/>
      <c r="BX18" s="12"/>
      <c r="BY18" s="12"/>
      <c r="BZ18" s="12"/>
      <c r="CA18" s="12"/>
      <c r="CB18" s="12"/>
      <c r="CC18" s="12"/>
      <c r="CD18" s="12"/>
    </row>
    <row r="19" spans="1:82"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88">
        <f>+entero!CI51</f>
        <v>0</v>
      </c>
      <c r="BL19" s="88">
        <f>+entero!CJ51</f>
        <v>0</v>
      </c>
      <c r="BM19" s="18">
        <f>+entero!CK51</f>
        <v>0</v>
      </c>
      <c r="BN19" s="10">
        <f>+entero!CL51</f>
        <v>0</v>
      </c>
      <c r="BO19" s="10">
        <f>+entero!CM51</f>
        <v>0</v>
      </c>
      <c r="BP19" s="10">
        <f>+entero!CN51</f>
        <v>0</v>
      </c>
      <c r="BQ19" s="10">
        <f>+entero!CO51</f>
        <v>0</v>
      </c>
      <c r="BR19" s="18" t="str">
        <f>+entero!CP51</f>
        <v> </v>
      </c>
      <c r="BS19" s="200" t="str">
        <f>+entero!CQ51</f>
        <v> </v>
      </c>
      <c r="BT19" s="3" t="s">
        <v>3</v>
      </c>
      <c r="BU19" s="12"/>
      <c r="BV19" s="12"/>
      <c r="BW19" s="12"/>
      <c r="BX19" s="12"/>
      <c r="BY19" s="12"/>
      <c r="BZ19" s="12"/>
      <c r="CA19" s="12"/>
      <c r="CB19" s="12"/>
      <c r="CC19" s="12"/>
      <c r="CD19" s="12"/>
    </row>
    <row r="20" spans="1:82"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88">
        <f>+entero!CI52</f>
        <v>0</v>
      </c>
      <c r="BL20" s="88">
        <f>+entero!CJ52</f>
        <v>0</v>
      </c>
      <c r="BM20" s="18">
        <f>+entero!CK52</f>
        <v>0</v>
      </c>
      <c r="BN20" s="10">
        <f>+entero!CL52</f>
        <v>0</v>
      </c>
      <c r="BO20" s="10">
        <f>+entero!CM52</f>
        <v>0</v>
      </c>
      <c r="BP20" s="10">
        <f>+entero!CN52</f>
        <v>0</v>
      </c>
      <c r="BQ20" s="10">
        <f>+entero!CO52</f>
        <v>0</v>
      </c>
      <c r="BR20" s="18" t="str">
        <f>+entero!CP52</f>
        <v> </v>
      </c>
      <c r="BS20" s="200" t="str">
        <f>+entero!CQ52</f>
        <v> </v>
      </c>
      <c r="BT20" s="3"/>
      <c r="BU20" s="12"/>
      <c r="BV20" s="12"/>
      <c r="BW20" s="12"/>
      <c r="BX20" s="12"/>
      <c r="BY20" s="12"/>
      <c r="BZ20" s="12"/>
      <c r="CA20" s="12"/>
      <c r="CB20" s="12"/>
      <c r="CC20" s="12"/>
      <c r="CD20" s="12"/>
    </row>
    <row r="21" spans="1:82"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92">
        <f>+entero!CI53</f>
        <v>0</v>
      </c>
      <c r="BL21" s="92">
        <f>+entero!CJ53</f>
        <v>0</v>
      </c>
      <c r="BM21" s="39">
        <f>+entero!CK53</f>
        <v>0</v>
      </c>
      <c r="BN21" s="77">
        <f>+entero!CL53</f>
        <v>0</v>
      </c>
      <c r="BO21" s="77">
        <f>+entero!CM53</f>
        <v>0</v>
      </c>
      <c r="BP21" s="77">
        <f>+entero!CN53</f>
        <v>0</v>
      </c>
      <c r="BQ21" s="77">
        <f>+entero!CO53</f>
        <v>0</v>
      </c>
      <c r="BR21" s="39" t="str">
        <f>+entero!CP53</f>
        <v> </v>
      </c>
      <c r="BS21" s="216" t="str">
        <f>+entero!CQ53</f>
        <v> </v>
      </c>
      <c r="BT21" s="3"/>
      <c r="BU21" s="12"/>
      <c r="BV21" s="12"/>
      <c r="BW21" s="12"/>
      <c r="BX21" s="12"/>
      <c r="BY21" s="12"/>
      <c r="BZ21" s="12"/>
      <c r="CA21" s="12"/>
      <c r="CB21" s="12"/>
      <c r="CC21" s="12"/>
      <c r="CD21" s="12"/>
    </row>
    <row r="22" spans="4:82"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U22" s="12"/>
      <c r="BV22" s="12"/>
      <c r="BW22" s="12"/>
      <c r="BX22" s="12"/>
      <c r="BY22" s="12"/>
      <c r="BZ22" s="12"/>
      <c r="CA22" s="12"/>
      <c r="CB22" s="12"/>
      <c r="CC22" s="12"/>
      <c r="CD22" s="12"/>
    </row>
    <row r="23" spans="3:82"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3"/>
      <c r="BS23" s="71"/>
      <c r="BU23" s="12"/>
      <c r="BV23" s="12"/>
      <c r="BW23" s="12"/>
      <c r="BX23" s="12"/>
      <c r="BY23" s="12"/>
      <c r="BZ23" s="12"/>
      <c r="CA23" s="12"/>
      <c r="CB23" s="12"/>
      <c r="CC23" s="12"/>
      <c r="CD23" s="12"/>
    </row>
    <row r="24" spans="3:82"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3"/>
      <c r="BS24" s="4"/>
      <c r="BU24" s="12"/>
      <c r="BV24" s="12"/>
      <c r="BW24" s="12"/>
      <c r="BX24" s="12"/>
      <c r="BY24" s="12"/>
      <c r="BZ24" s="12"/>
      <c r="CA24" s="12"/>
      <c r="CB24" s="12"/>
      <c r="CC24" s="12"/>
      <c r="CD24" s="12"/>
    </row>
    <row r="25" spans="3:82"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U25" s="12"/>
      <c r="BV25" s="12"/>
      <c r="BW25" s="12"/>
      <c r="BX25" s="12"/>
      <c r="BY25" s="12"/>
      <c r="BZ25" s="12"/>
      <c r="CA25" s="12"/>
      <c r="CB25" s="12"/>
      <c r="CC25" s="12"/>
      <c r="CD25" s="12"/>
    </row>
    <row r="26" spans="3:82"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U26" s="12"/>
      <c r="BV26" s="12"/>
      <c r="BW26" s="12"/>
      <c r="BX26" s="12"/>
      <c r="BY26" s="12"/>
      <c r="BZ26" s="12"/>
      <c r="CA26" s="12"/>
      <c r="CB26" s="12"/>
      <c r="CC26" s="12"/>
      <c r="CD26" s="12"/>
    </row>
    <row r="27" spans="3:82"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U27" s="12"/>
      <c r="BV27" s="12"/>
      <c r="BW27" s="12"/>
      <c r="BX27" s="12"/>
      <c r="BY27" s="12"/>
      <c r="BZ27" s="12"/>
      <c r="CA27" s="12"/>
      <c r="CB27" s="12"/>
      <c r="CC27" s="12"/>
      <c r="CD27" s="12"/>
    </row>
    <row r="28" spans="1:82"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2"/>
      <c r="BU28" s="12"/>
      <c r="BV28" s="12"/>
      <c r="BW28" s="12"/>
      <c r="BX28" s="12"/>
      <c r="BY28" s="12"/>
      <c r="BZ28" s="12"/>
      <c r="CA28" s="12"/>
      <c r="CB28" s="12"/>
      <c r="CC28" s="12"/>
      <c r="CD28" s="12"/>
    </row>
    <row r="29" spans="1:8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2"/>
      <c r="BU29" s="12"/>
      <c r="BV29" s="12"/>
      <c r="BW29" s="12"/>
      <c r="BX29" s="12"/>
      <c r="BY29" s="12"/>
      <c r="BZ29" s="12"/>
      <c r="CA29" s="12"/>
      <c r="CB29" s="12"/>
      <c r="CC29" s="12"/>
      <c r="CD29" s="12"/>
    </row>
    <row r="30" spans="1:8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2"/>
      <c r="BU30" s="12"/>
      <c r="BV30" s="12"/>
      <c r="BW30" s="12"/>
      <c r="BX30" s="12"/>
      <c r="BY30" s="12"/>
      <c r="BZ30" s="12"/>
      <c r="CA30" s="12"/>
      <c r="CB30" s="12"/>
      <c r="CC30" s="12"/>
      <c r="CD30" s="12"/>
    </row>
    <row r="31" spans="1:8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2"/>
      <c r="BU31" s="12"/>
      <c r="BV31" s="12"/>
      <c r="BW31" s="12"/>
      <c r="BX31" s="12"/>
      <c r="BY31" s="12"/>
      <c r="BZ31" s="12"/>
      <c r="CA31" s="12"/>
      <c r="CB31" s="12"/>
      <c r="CC31" s="12"/>
      <c r="CD31" s="12"/>
    </row>
    <row r="32" spans="1:8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2"/>
      <c r="BU32" s="12"/>
      <c r="BV32" s="12"/>
      <c r="BW32" s="12"/>
      <c r="BX32" s="12"/>
      <c r="BY32" s="12"/>
      <c r="BZ32" s="12"/>
      <c r="CA32" s="12"/>
      <c r="CB32" s="12"/>
      <c r="CC32" s="12"/>
      <c r="CD32" s="12"/>
    </row>
    <row r="33" spans="1:8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2"/>
      <c r="BU33" s="12"/>
      <c r="BV33" s="12"/>
      <c r="BW33" s="12"/>
      <c r="BX33" s="12"/>
      <c r="BY33" s="12"/>
      <c r="BZ33" s="12"/>
      <c r="CA33" s="12"/>
      <c r="CB33" s="12"/>
      <c r="CC33" s="12"/>
      <c r="CD33" s="12"/>
    </row>
    <row r="34" spans="1:8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2"/>
      <c r="BU34" s="12"/>
      <c r="BV34" s="12"/>
      <c r="BW34" s="12"/>
      <c r="BX34" s="12"/>
      <c r="BY34" s="12"/>
      <c r="BZ34" s="12"/>
      <c r="CA34" s="12"/>
      <c r="CB34" s="12"/>
      <c r="CC34" s="12"/>
      <c r="CD34" s="12"/>
    </row>
    <row r="35" spans="1:8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2"/>
      <c r="BU35" s="12"/>
      <c r="BV35" s="12"/>
      <c r="BW35" s="12"/>
      <c r="BX35" s="12"/>
      <c r="BY35" s="12"/>
      <c r="BZ35" s="12"/>
      <c r="CA35" s="12"/>
      <c r="CB35" s="12"/>
      <c r="CC35" s="12"/>
      <c r="CD35" s="12"/>
    </row>
    <row r="36" spans="1:8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2"/>
      <c r="BU36" s="12"/>
      <c r="BV36" s="12"/>
      <c r="BW36" s="12"/>
      <c r="BX36" s="12"/>
      <c r="BY36" s="12"/>
      <c r="BZ36" s="12"/>
      <c r="CA36" s="12"/>
      <c r="CB36" s="12"/>
      <c r="CC36" s="12"/>
      <c r="CD36" s="12"/>
    </row>
    <row r="37" spans="1:8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2"/>
      <c r="BU37" s="12"/>
      <c r="BV37" s="12"/>
      <c r="BW37" s="12"/>
      <c r="BX37" s="12"/>
      <c r="BY37" s="12"/>
      <c r="BZ37" s="12"/>
      <c r="CA37" s="12"/>
      <c r="CB37" s="12"/>
      <c r="CC37" s="12"/>
      <c r="CD37" s="12"/>
    </row>
    <row r="38" spans="1:8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2"/>
      <c r="BU38" s="12"/>
      <c r="BV38" s="12"/>
      <c r="BW38" s="12"/>
      <c r="BX38" s="12"/>
      <c r="BY38" s="12"/>
      <c r="BZ38" s="12"/>
      <c r="CA38" s="12"/>
      <c r="CB38" s="12"/>
      <c r="CC38" s="12"/>
      <c r="CD38" s="12"/>
    </row>
    <row r="39" spans="1:8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2"/>
      <c r="BU39" s="12"/>
      <c r="BV39" s="12"/>
      <c r="BW39" s="12"/>
      <c r="BX39" s="12"/>
      <c r="BY39" s="12"/>
      <c r="BZ39" s="12"/>
      <c r="CA39" s="12"/>
      <c r="CB39" s="12"/>
      <c r="CC39" s="12"/>
      <c r="CD39" s="12"/>
    </row>
    <row r="40" spans="1:8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2"/>
      <c r="BU40" s="12"/>
      <c r="BV40" s="12"/>
      <c r="BW40" s="12"/>
      <c r="BX40" s="12"/>
      <c r="BY40" s="12"/>
      <c r="BZ40" s="12"/>
      <c r="CA40" s="12"/>
      <c r="CB40" s="12"/>
      <c r="CC40" s="12"/>
      <c r="CD40" s="12"/>
    </row>
    <row r="41" spans="1:8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2"/>
      <c r="BU41" s="12"/>
      <c r="BV41" s="12"/>
      <c r="BW41" s="12"/>
      <c r="BX41" s="12"/>
      <c r="BY41" s="12"/>
      <c r="BZ41" s="12"/>
      <c r="CA41" s="12"/>
      <c r="CB41" s="12"/>
      <c r="CC41" s="12"/>
      <c r="CD41" s="12"/>
    </row>
    <row r="42" spans="1:8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2"/>
      <c r="BU42" s="12"/>
      <c r="BV42" s="12"/>
      <c r="BW42" s="12"/>
      <c r="BX42" s="12"/>
      <c r="BY42" s="12"/>
      <c r="BZ42" s="12"/>
      <c r="CA42" s="12"/>
      <c r="CB42" s="12"/>
      <c r="CC42" s="12"/>
      <c r="CD42" s="12"/>
    </row>
    <row r="43" spans="1:8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2"/>
      <c r="BU43" s="12"/>
      <c r="BV43" s="12"/>
      <c r="BW43" s="12"/>
      <c r="BX43" s="12"/>
      <c r="BY43" s="12"/>
      <c r="BZ43" s="12"/>
      <c r="CA43" s="12"/>
      <c r="CB43" s="12"/>
      <c r="CC43" s="12"/>
      <c r="CD43" s="12"/>
    </row>
    <row r="44" spans="1:8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2"/>
      <c r="BU44" s="12"/>
      <c r="BV44" s="12"/>
      <c r="BW44" s="12"/>
      <c r="BX44" s="12"/>
      <c r="BY44" s="12"/>
      <c r="BZ44" s="12"/>
      <c r="CA44" s="12"/>
      <c r="CB44" s="12"/>
      <c r="CC44" s="12"/>
      <c r="CD44" s="12"/>
    </row>
    <row r="45" spans="1:8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2"/>
      <c r="BU45" s="12"/>
      <c r="BV45" s="12"/>
      <c r="BW45" s="12"/>
      <c r="BX45" s="12"/>
      <c r="BY45" s="12"/>
      <c r="BZ45" s="12"/>
      <c r="CA45" s="12"/>
      <c r="CB45" s="12"/>
      <c r="CC45" s="12"/>
      <c r="CD45" s="12"/>
    </row>
    <row r="46" spans="1:8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2"/>
      <c r="BU46" s="12"/>
      <c r="BV46" s="12"/>
      <c r="BW46" s="12"/>
      <c r="BX46" s="12"/>
      <c r="BY46" s="12"/>
      <c r="BZ46" s="12"/>
      <c r="CA46" s="12"/>
      <c r="CB46" s="12"/>
      <c r="CC46" s="12"/>
      <c r="CD46" s="12"/>
    </row>
    <row r="47" spans="1:8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2"/>
      <c r="BU47" s="12"/>
      <c r="BV47" s="12"/>
      <c r="BW47" s="12"/>
      <c r="BX47" s="12"/>
      <c r="BY47" s="12"/>
      <c r="BZ47" s="12"/>
      <c r="CA47" s="12"/>
      <c r="CB47" s="12"/>
      <c r="CC47" s="12"/>
      <c r="CD47" s="12"/>
    </row>
    <row r="48" spans="1:8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2"/>
      <c r="BU48" s="12"/>
      <c r="BV48" s="12"/>
      <c r="BW48" s="12"/>
      <c r="BX48" s="12"/>
      <c r="BY48" s="12"/>
      <c r="BZ48" s="12"/>
      <c r="CA48" s="12"/>
      <c r="CB48" s="12"/>
      <c r="CC48" s="12"/>
      <c r="CD48" s="12"/>
    </row>
    <row r="49" spans="1:8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2"/>
      <c r="BU49" s="12"/>
      <c r="BV49" s="12"/>
      <c r="BW49" s="12"/>
      <c r="BX49" s="12"/>
      <c r="BY49" s="12"/>
      <c r="BZ49" s="12"/>
      <c r="CA49" s="12"/>
      <c r="CB49" s="12"/>
      <c r="CC49" s="12"/>
      <c r="CD49" s="12"/>
    </row>
    <row r="50" spans="1:8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2"/>
      <c r="BU50" s="12"/>
      <c r="BV50" s="12"/>
      <c r="BW50" s="12"/>
      <c r="BX50" s="12"/>
      <c r="BY50" s="12"/>
      <c r="BZ50" s="12"/>
      <c r="CA50" s="12"/>
      <c r="CB50" s="12"/>
      <c r="CC50" s="12"/>
      <c r="CD50" s="12"/>
    </row>
    <row r="51" spans="1:8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2"/>
      <c r="BU51" s="12"/>
      <c r="BV51" s="12"/>
      <c r="BW51" s="12"/>
      <c r="BX51" s="12"/>
      <c r="BY51" s="12"/>
      <c r="BZ51" s="12"/>
      <c r="CA51" s="12"/>
      <c r="CB51" s="12"/>
      <c r="CC51" s="12"/>
      <c r="CD51" s="12"/>
    </row>
    <row r="52" spans="1:8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2"/>
      <c r="BU52" s="12"/>
      <c r="BV52" s="12"/>
      <c r="BW52" s="12"/>
      <c r="BX52" s="12"/>
      <c r="BY52" s="12"/>
      <c r="BZ52" s="12"/>
      <c r="CA52" s="12"/>
      <c r="CB52" s="12"/>
      <c r="CC52" s="12"/>
      <c r="CD52" s="12"/>
    </row>
    <row r="53" spans="1:8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2"/>
      <c r="BU53" s="12"/>
      <c r="BV53" s="12"/>
      <c r="BW53" s="12"/>
      <c r="BX53" s="12"/>
      <c r="BY53" s="12"/>
      <c r="BZ53" s="12"/>
      <c r="CA53" s="12"/>
      <c r="CB53" s="12"/>
      <c r="CC53" s="12"/>
      <c r="CD53" s="12"/>
    </row>
    <row r="54" spans="1:8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2"/>
      <c r="BU54" s="12"/>
      <c r="BV54" s="12"/>
      <c r="BW54" s="12"/>
      <c r="BX54" s="12"/>
      <c r="BY54" s="12"/>
      <c r="BZ54" s="12"/>
      <c r="CA54" s="12"/>
      <c r="CB54" s="12"/>
      <c r="CC54" s="12"/>
      <c r="CD54" s="12"/>
    </row>
    <row r="55" spans="1:8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2"/>
      <c r="BU55" s="12"/>
      <c r="BV55" s="12"/>
      <c r="BW55" s="12"/>
      <c r="BX55" s="12"/>
      <c r="BY55" s="12"/>
      <c r="BZ55" s="12"/>
      <c r="CA55" s="12"/>
      <c r="CB55" s="12"/>
      <c r="CC55" s="12"/>
      <c r="CD55" s="12"/>
    </row>
    <row r="56" spans="1:8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2"/>
      <c r="BU56" s="12"/>
      <c r="BV56" s="12"/>
      <c r="BW56" s="12"/>
      <c r="BX56" s="12"/>
      <c r="BY56" s="12"/>
      <c r="BZ56" s="12"/>
      <c r="CA56" s="12"/>
      <c r="CB56" s="12"/>
      <c r="CC56" s="12"/>
      <c r="CD56" s="12"/>
    </row>
    <row r="57" spans="1:8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2"/>
      <c r="BU57" s="12"/>
      <c r="BV57" s="12"/>
      <c r="BW57" s="12"/>
      <c r="BX57" s="12"/>
      <c r="BY57" s="12"/>
      <c r="BZ57" s="12"/>
      <c r="CA57" s="12"/>
      <c r="CB57" s="12"/>
      <c r="CC57" s="12"/>
      <c r="CD57" s="12"/>
    </row>
    <row r="58" spans="1:8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2"/>
      <c r="BU58" s="12"/>
      <c r="BV58" s="12"/>
      <c r="BW58" s="12"/>
      <c r="BX58" s="12"/>
      <c r="BY58" s="12"/>
      <c r="BZ58" s="12"/>
      <c r="CA58" s="12"/>
      <c r="CB58" s="12"/>
      <c r="CC58" s="12"/>
      <c r="CD58" s="12"/>
    </row>
    <row r="59" spans="1:8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2"/>
      <c r="BU59" s="12"/>
      <c r="BV59" s="12"/>
      <c r="BW59" s="12"/>
      <c r="BX59" s="12"/>
      <c r="BY59" s="12"/>
      <c r="BZ59" s="12"/>
      <c r="CA59" s="12"/>
      <c r="CB59" s="12"/>
      <c r="CC59" s="12"/>
      <c r="CD59" s="12"/>
    </row>
    <row r="60" spans="1:8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2"/>
      <c r="BU60" s="12"/>
      <c r="BV60" s="12"/>
      <c r="BW60" s="12"/>
      <c r="BX60" s="12"/>
      <c r="BY60" s="12"/>
      <c r="BZ60" s="12"/>
      <c r="CA60" s="12"/>
      <c r="CB60" s="12"/>
      <c r="CC60" s="12"/>
      <c r="CD60" s="12"/>
    </row>
    <row r="61" spans="1:8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2"/>
      <c r="BU61" s="12"/>
      <c r="BV61" s="12"/>
      <c r="BW61" s="12"/>
      <c r="BX61" s="12"/>
      <c r="BY61" s="12"/>
      <c r="BZ61" s="12"/>
      <c r="CA61" s="12"/>
      <c r="CB61" s="12"/>
      <c r="CC61" s="12"/>
      <c r="CD61" s="12"/>
    </row>
    <row r="62" spans="1:8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2"/>
      <c r="BU62" s="12"/>
      <c r="BV62" s="12"/>
      <c r="BW62" s="12"/>
      <c r="BX62" s="12"/>
      <c r="BY62" s="12"/>
      <c r="BZ62" s="12"/>
      <c r="CA62" s="12"/>
      <c r="CB62" s="12"/>
      <c r="CC62" s="12"/>
      <c r="CD62" s="12"/>
    </row>
    <row r="63" spans="1:8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2"/>
      <c r="BU63" s="12"/>
      <c r="BV63" s="12"/>
      <c r="BW63" s="12"/>
      <c r="BX63" s="12"/>
      <c r="BY63" s="12"/>
      <c r="BZ63" s="12"/>
      <c r="CA63" s="12"/>
      <c r="CB63" s="12"/>
      <c r="CC63" s="12"/>
      <c r="CD63" s="12"/>
    </row>
    <row r="64" spans="1:8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2"/>
      <c r="BU64" s="12"/>
      <c r="BV64" s="12"/>
      <c r="BW64" s="12"/>
      <c r="BX64" s="12"/>
      <c r="BY64" s="12"/>
      <c r="BZ64" s="12"/>
      <c r="CA64" s="12"/>
      <c r="CB64" s="12"/>
      <c r="CC64" s="12"/>
      <c r="CD64" s="12"/>
    </row>
    <row r="65" spans="1:8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2"/>
      <c r="BU65" s="12"/>
      <c r="BV65" s="12"/>
      <c r="BW65" s="12"/>
      <c r="BX65" s="12"/>
      <c r="BY65" s="12"/>
      <c r="BZ65" s="12"/>
      <c r="CA65" s="12"/>
      <c r="CB65" s="12"/>
      <c r="CC65" s="12"/>
      <c r="CD65" s="12"/>
    </row>
    <row r="66" spans="1:8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2"/>
      <c r="BU66" s="12"/>
      <c r="BV66" s="12"/>
      <c r="BW66" s="12"/>
      <c r="BX66" s="12"/>
      <c r="BY66" s="12"/>
      <c r="BZ66" s="12"/>
      <c r="CA66" s="12"/>
      <c r="CB66" s="12"/>
      <c r="CC66" s="12"/>
      <c r="CD66" s="12"/>
    </row>
    <row r="67" spans="1:8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2"/>
      <c r="BU67" s="12"/>
      <c r="BV67" s="12"/>
      <c r="BW67" s="12"/>
      <c r="BX67" s="12"/>
      <c r="BY67" s="12"/>
      <c r="BZ67" s="12"/>
      <c r="CA67" s="12"/>
      <c r="CB67" s="12"/>
      <c r="CC67" s="12"/>
      <c r="CD67" s="12"/>
    </row>
    <row r="68" spans="1:8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2"/>
      <c r="BU68" s="12"/>
      <c r="BV68" s="12"/>
      <c r="BW68" s="12"/>
      <c r="BX68" s="12"/>
      <c r="BY68" s="12"/>
      <c r="BZ68" s="12"/>
      <c r="CA68" s="12"/>
      <c r="CB68" s="12"/>
      <c r="CC68" s="12"/>
      <c r="CD68" s="12"/>
    </row>
    <row r="69" spans="1:8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2"/>
      <c r="BU69" s="12"/>
      <c r="BV69" s="12"/>
      <c r="BW69" s="12"/>
      <c r="BX69" s="12"/>
      <c r="BY69" s="12"/>
      <c r="BZ69" s="12"/>
      <c r="CA69" s="12"/>
      <c r="CB69" s="12"/>
      <c r="CC69" s="12"/>
      <c r="CD69" s="12"/>
    </row>
    <row r="70" spans="1:8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2"/>
      <c r="BU70" s="12"/>
      <c r="BV70" s="12"/>
      <c r="BW70" s="12"/>
      <c r="BX70" s="12"/>
      <c r="BY70" s="12"/>
      <c r="BZ70" s="12"/>
      <c r="CA70" s="12"/>
      <c r="CB70" s="12"/>
      <c r="CC70" s="12"/>
      <c r="CD70" s="12"/>
    </row>
    <row r="71" spans="1:8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2"/>
      <c r="BU71" s="12"/>
      <c r="BV71" s="12"/>
      <c r="BW71" s="12"/>
      <c r="BX71" s="12"/>
      <c r="BY71" s="12"/>
      <c r="BZ71" s="12"/>
      <c r="CA71" s="12"/>
      <c r="CB71" s="12"/>
      <c r="CC71" s="12"/>
      <c r="CD71" s="12"/>
    </row>
    <row r="72" spans="1:8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2"/>
      <c r="BU72" s="12"/>
      <c r="BV72" s="12"/>
      <c r="BW72" s="12"/>
      <c r="BX72" s="12"/>
      <c r="BY72" s="12"/>
      <c r="BZ72" s="12"/>
      <c r="CA72" s="12"/>
      <c r="CB72" s="12"/>
      <c r="CC72" s="12"/>
      <c r="CD72" s="12"/>
    </row>
    <row r="73" spans="1:8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2"/>
      <c r="BU73" s="12"/>
      <c r="BV73" s="12"/>
      <c r="BW73" s="12"/>
      <c r="BX73" s="12"/>
      <c r="BY73" s="12"/>
      <c r="BZ73" s="12"/>
      <c r="CA73" s="12"/>
      <c r="CB73" s="12"/>
      <c r="CC73" s="12"/>
      <c r="CD73" s="12"/>
    </row>
    <row r="74" spans="1:8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2"/>
      <c r="BU74" s="12"/>
      <c r="BV74" s="12"/>
      <c r="BW74" s="12"/>
      <c r="BX74" s="12"/>
      <c r="BY74" s="12"/>
      <c r="BZ74" s="12"/>
      <c r="CA74" s="12"/>
      <c r="CB74" s="12"/>
      <c r="CC74" s="12"/>
      <c r="CD74" s="12"/>
    </row>
    <row r="75" spans="1:82"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2"/>
      <c r="BU75" s="12"/>
      <c r="BV75" s="12"/>
      <c r="BW75" s="12"/>
      <c r="BX75" s="12"/>
      <c r="BY75" s="12"/>
      <c r="BZ75" s="12"/>
      <c r="CA75" s="12"/>
      <c r="CB75" s="12"/>
      <c r="CC75" s="12"/>
      <c r="CD75" s="12"/>
    </row>
    <row r="76" spans="1:82"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2"/>
      <c r="BU76" s="12"/>
      <c r="BV76" s="12"/>
      <c r="BW76" s="12"/>
      <c r="BX76" s="12"/>
      <c r="BY76" s="12"/>
      <c r="BZ76" s="12"/>
      <c r="CA76" s="12"/>
      <c r="CB76" s="12"/>
      <c r="CC76" s="12"/>
      <c r="CD76" s="12"/>
    </row>
    <row r="77" spans="1:82"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2"/>
      <c r="BU77" s="12"/>
      <c r="BV77" s="12"/>
      <c r="BW77" s="12"/>
      <c r="BX77" s="12"/>
      <c r="BY77" s="12"/>
      <c r="BZ77" s="12"/>
      <c r="CA77" s="12"/>
      <c r="CB77" s="12"/>
      <c r="CC77" s="12"/>
      <c r="CD77" s="12"/>
    </row>
    <row r="78" spans="1:82"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2"/>
      <c r="BU78" s="12"/>
      <c r="BV78" s="12"/>
      <c r="BW78" s="12"/>
      <c r="BX78" s="12"/>
      <c r="BY78" s="12"/>
      <c r="BZ78" s="12"/>
      <c r="CA78" s="12"/>
      <c r="CB78" s="12"/>
      <c r="CC78" s="12"/>
      <c r="CD78" s="12"/>
    </row>
    <row r="79" spans="1:82"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2"/>
      <c r="BU79" s="12"/>
      <c r="BV79" s="12"/>
      <c r="BW79" s="12"/>
      <c r="BX79" s="12"/>
      <c r="BY79" s="12"/>
      <c r="BZ79" s="12"/>
      <c r="CA79" s="12"/>
      <c r="CB79" s="12"/>
      <c r="CC79" s="12"/>
      <c r="CD79" s="12"/>
    </row>
    <row r="80" spans="1:82"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2"/>
      <c r="BU80" s="12"/>
      <c r="BV80" s="12"/>
      <c r="BW80" s="12"/>
      <c r="BX80" s="12"/>
      <c r="BY80" s="12"/>
      <c r="BZ80" s="12"/>
      <c r="CA80" s="12"/>
      <c r="CB80" s="12"/>
      <c r="CC80" s="12"/>
      <c r="CD80" s="12"/>
    </row>
    <row r="81" spans="1:82"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2"/>
      <c r="BU81" s="12"/>
      <c r="BV81" s="12"/>
      <c r="BW81" s="12"/>
      <c r="BX81" s="12"/>
      <c r="BY81" s="12"/>
      <c r="BZ81" s="12"/>
      <c r="CA81" s="12"/>
      <c r="CB81" s="12"/>
      <c r="CC81" s="12"/>
      <c r="CD81" s="12"/>
    </row>
    <row r="82" spans="1:82"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2"/>
      <c r="BU82" s="12"/>
      <c r="BV82" s="12"/>
      <c r="BW82" s="12"/>
      <c r="BX82" s="12"/>
      <c r="BY82" s="12"/>
      <c r="BZ82" s="12"/>
      <c r="CA82" s="12"/>
      <c r="CB82" s="12"/>
      <c r="CC82" s="12"/>
      <c r="CD82" s="12"/>
    </row>
    <row r="83" spans="1:82"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2"/>
      <c r="BU83" s="12"/>
      <c r="BV83" s="12"/>
      <c r="BW83" s="12"/>
      <c r="BX83" s="12"/>
      <c r="BY83" s="12"/>
      <c r="BZ83" s="12"/>
      <c r="CA83" s="12"/>
      <c r="CB83" s="12"/>
      <c r="CC83" s="12"/>
      <c r="CD83" s="12"/>
    </row>
    <row r="84" spans="1:82"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2"/>
      <c r="BU84" s="12"/>
      <c r="BV84" s="12"/>
      <c r="BW84" s="12"/>
      <c r="BX84" s="12"/>
      <c r="BY84" s="12"/>
      <c r="BZ84" s="12"/>
      <c r="CA84" s="12"/>
      <c r="CB84" s="12"/>
      <c r="CC84" s="12"/>
      <c r="CD84" s="12"/>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sheetData>
  <mergeCells count="63">
    <mergeCell ref="BK3:BK4"/>
    <mergeCell ref="BJ3:BJ4"/>
    <mergeCell ref="BI3:BI4"/>
    <mergeCell ref="BH3:BH4"/>
    <mergeCell ref="N3:N4"/>
    <mergeCell ref="Z3:Z4"/>
    <mergeCell ref="AH3:AH4"/>
    <mergeCell ref="AJ3:AJ4"/>
    <mergeCell ref="AI3:AI4"/>
    <mergeCell ref="Y3:Y4"/>
    <mergeCell ref="W3:W4"/>
    <mergeCell ref="AG3:AG4"/>
    <mergeCell ref="S3:S4"/>
    <mergeCell ref="AD3:AD4"/>
    <mergeCell ref="I3:I4"/>
    <mergeCell ref="AB3:AB4"/>
    <mergeCell ref="J3:J4"/>
    <mergeCell ref="L3:L4"/>
    <mergeCell ref="K3:K4"/>
    <mergeCell ref="U3:U4"/>
    <mergeCell ref="M3:M4"/>
    <mergeCell ref="O3:O4"/>
    <mergeCell ref="T3:T4"/>
    <mergeCell ref="P3:P4"/>
    <mergeCell ref="AA3:AA4"/>
    <mergeCell ref="AK3:AK4"/>
    <mergeCell ref="AN3:AN4"/>
    <mergeCell ref="AR3:AR4"/>
    <mergeCell ref="AP3:AP4"/>
    <mergeCell ref="AQ3:AQ4"/>
    <mergeCell ref="AL3:AL4"/>
    <mergeCell ref="AF3:AF4"/>
    <mergeCell ref="AC3:AC4"/>
    <mergeCell ref="V3:V4"/>
    <mergeCell ref="X3:X4"/>
    <mergeCell ref="D1:BQ1"/>
    <mergeCell ref="D3:D4"/>
    <mergeCell ref="E3:E4"/>
    <mergeCell ref="F3:F4"/>
    <mergeCell ref="G3:G4"/>
    <mergeCell ref="H3:H4"/>
    <mergeCell ref="Q3:Q4"/>
    <mergeCell ref="AV3:AV4"/>
    <mergeCell ref="R3:R4"/>
    <mergeCell ref="BF3:BF4"/>
    <mergeCell ref="AM3:AM4"/>
    <mergeCell ref="BD3:BD4"/>
    <mergeCell ref="AU3:AU4"/>
    <mergeCell ref="AW3:AW4"/>
    <mergeCell ref="AO3:AO4"/>
    <mergeCell ref="AT3:AT4"/>
    <mergeCell ref="AS3:AS4"/>
    <mergeCell ref="AE3:AE4"/>
    <mergeCell ref="BG3:BG4"/>
    <mergeCell ref="BR3:BS3"/>
    <mergeCell ref="AX3:AX4"/>
    <mergeCell ref="AY3:AY4"/>
    <mergeCell ref="AZ3:AZ4"/>
    <mergeCell ref="BA3:BA4"/>
    <mergeCell ref="BB3:BB4"/>
    <mergeCell ref="BM3:BQ3"/>
    <mergeCell ref="BC3:BC4"/>
    <mergeCell ref="BE3:BE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D204"/>
  <sheetViews>
    <sheetView zoomScale="75" zoomScaleNormal="75" workbookViewId="0" topLeftCell="BD1">
      <selection activeCell="BO2" sqref="BM1:BO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3" width="8.7109375" style="0" customWidth="1"/>
    <col min="64" max="64" width="9.140625" style="0" customWidth="1"/>
    <col min="65" max="65" width="9.421875" style="0" customWidth="1"/>
    <col min="66" max="66" width="9.421875" style="0" bestFit="1" customWidth="1"/>
    <col min="67" max="68" width="9.421875" style="0" customWidth="1"/>
    <col min="69" max="69" width="9.57421875" style="0" customWidth="1"/>
    <col min="70" max="70" width="9.00390625" style="0" customWidth="1"/>
    <col min="71" max="71" width="10.00390625" style="0" customWidth="1"/>
  </cols>
  <sheetData>
    <row r="1" spans="4:82" ht="12.75">
      <c r="D1" s="602" t="s">
        <v>6</v>
      </c>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9"/>
      <c r="BS1" s="9"/>
      <c r="BU1" s="12"/>
      <c r="BV1" s="12"/>
      <c r="BW1" s="12"/>
      <c r="BX1" s="12"/>
      <c r="BY1" s="12"/>
      <c r="BZ1" s="12"/>
      <c r="CA1" s="12"/>
      <c r="CB1" s="12"/>
      <c r="CC1" s="12"/>
      <c r="CD1" s="12"/>
    </row>
    <row r="2" spans="4:8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U2" s="12"/>
      <c r="BV2" s="12"/>
      <c r="BW2" s="12"/>
      <c r="BX2" s="12"/>
      <c r="BY2" s="12"/>
      <c r="BZ2" s="12"/>
      <c r="CA2" s="12"/>
      <c r="CB2" s="12"/>
      <c r="CC2" s="12"/>
      <c r="CD2" s="12"/>
    </row>
    <row r="3" spans="3:82" ht="13.5" customHeight="1">
      <c r="C3" s="22"/>
      <c r="D3" s="609" t="s">
        <v>35</v>
      </c>
      <c r="E3" s="604" t="str">
        <f>+entero!E3</f>
        <v> A fines de Diciembre 2002</v>
      </c>
      <c r="F3" s="587" t="str">
        <f>+entero!F3</f>
        <v>A fines de Enero</v>
      </c>
      <c r="G3" s="587" t="str">
        <f>+entero!G3</f>
        <v>A fines de Febrero</v>
      </c>
      <c r="H3" s="587" t="str">
        <f>+entero!H3</f>
        <v>A fines de Marzo</v>
      </c>
      <c r="I3" s="587" t="str">
        <f>+entero!I3</f>
        <v>A fines de Abril</v>
      </c>
      <c r="J3" s="587" t="str">
        <f>+entero!J3</f>
        <v>A fines de Mayo </v>
      </c>
      <c r="K3" s="587" t="str">
        <f>+entero!K3</f>
        <v>2003              A fines de Junio</v>
      </c>
      <c r="L3" s="587" t="str">
        <f>+entero!L3</f>
        <v>A fines de Julio      </v>
      </c>
      <c r="M3" s="587" t="str">
        <f>+entero!M3</f>
        <v>A fines de Agos.</v>
      </c>
      <c r="N3" s="587" t="str">
        <f>+entero!N3</f>
        <v>2003             A fines de Sept.</v>
      </c>
      <c r="O3" s="587" t="str">
        <f>+entero!O3</f>
        <v>2003            A fines de Oct.</v>
      </c>
      <c r="P3" s="587" t="str">
        <f>+entero!P3</f>
        <v>2003              A fines de Nov.</v>
      </c>
      <c r="Q3" s="587" t="str">
        <f>+entero!AO3</f>
        <v>2006          A  fines de Ene.</v>
      </c>
      <c r="R3" s="587" t="str">
        <f>+entero!AP3</f>
        <v>2006          A  fines de Feb</v>
      </c>
      <c r="S3" s="587" t="str">
        <f>+entero!AQ3</f>
        <v>2006          A  fines de Mar</v>
      </c>
      <c r="T3" s="587" t="str">
        <f>+entero!AR3</f>
        <v>2006          A  fines de Abr</v>
      </c>
      <c r="U3" s="587" t="str">
        <f>+entero!AS3</f>
        <v>2006          A  fines de May</v>
      </c>
      <c r="V3" s="587" t="str">
        <f>+entero!AT3</f>
        <v>2006          A  fines de Jun</v>
      </c>
      <c r="W3" s="587" t="str">
        <f>+entero!AU3</f>
        <v>2006          A  fines de Jul</v>
      </c>
      <c r="X3" s="587" t="str">
        <f>+entero!AV3</f>
        <v>2006          A  fines de Ago</v>
      </c>
      <c r="Y3" s="587" t="str">
        <f>+entero!AW3</f>
        <v>2006          A  fines de Sep</v>
      </c>
      <c r="Z3" s="587" t="str">
        <f>+entero!AX3</f>
        <v>2006          A  fines de Oct</v>
      </c>
      <c r="AA3" s="587" t="str">
        <f>+entero!AY3</f>
        <v>2006          A  fines de Nov</v>
      </c>
      <c r="AB3" s="587" t="str">
        <f>+entero!AZ3</f>
        <v>2006                 A  fines de Dic</v>
      </c>
      <c r="AC3" s="587" t="str">
        <f>+entero!BA3</f>
        <v>2007             A  fines de Ene</v>
      </c>
      <c r="AD3" s="587" t="str">
        <f>+entero!BB3</f>
        <v>2007             A  fines de Feb</v>
      </c>
      <c r="AE3" s="587" t="str">
        <f>+entero!BC3</f>
        <v>2007             A  fines de Mar</v>
      </c>
      <c r="AF3" s="587" t="str">
        <f>+entero!BD3</f>
        <v>2007              A  fines de Abr</v>
      </c>
      <c r="AG3" s="587" t="str">
        <f>+entero!BE3</f>
        <v>2007              A  fines de May</v>
      </c>
      <c r="AH3" s="587" t="str">
        <f>+entero!BF3</f>
        <v>2007               A  fines de Jun</v>
      </c>
      <c r="AI3" s="587" t="str">
        <f>+entero!BG3</f>
        <v>2007              A  fines de Jul</v>
      </c>
      <c r="AJ3" s="587" t="str">
        <f>+entero!BH3</f>
        <v>2007              A  fines de Ago</v>
      </c>
      <c r="AK3" s="587" t="str">
        <f>+entero!BI3</f>
        <v>2007              A  fines de Sep</v>
      </c>
      <c r="AL3" s="587" t="str">
        <f>+entero!BJ3</f>
        <v>2007               A  fines de Oct</v>
      </c>
      <c r="AM3" s="587" t="str">
        <f>+entero!BK3</f>
        <v>2007                 A  fines de Nov</v>
      </c>
      <c r="AN3" s="587" t="str">
        <f>+entero!BL3</f>
        <v>2007                             A  fines de Dic</v>
      </c>
      <c r="AO3" s="587" t="str">
        <f>+entero!BM3</f>
        <v>2008          A  fines de Ene</v>
      </c>
      <c r="AP3" s="587" t="str">
        <f>+entero!BN3</f>
        <v>2008          A  fines de Feb</v>
      </c>
      <c r="AQ3" s="587" t="str">
        <f>+entero!BO3</f>
        <v>2008                 A  fines de Mar</v>
      </c>
      <c r="AR3" s="587" t="str">
        <f>+entero!BP3</f>
        <v>2008          A  fines de Abr</v>
      </c>
      <c r="AS3" s="587" t="str">
        <f>+entero!BQ3</f>
        <v>2008          A  fines de May</v>
      </c>
      <c r="AT3" s="587" t="str">
        <f>+entero!BR3</f>
        <v>2008                 A  fines de Jun</v>
      </c>
      <c r="AU3" s="587" t="str">
        <f>+entero!BS3</f>
        <v>2008          A  fines de Jul*</v>
      </c>
      <c r="AV3" s="587" t="str">
        <f>+entero!BT3</f>
        <v>2008          A  fines de Ago*</v>
      </c>
      <c r="AW3" s="587" t="str">
        <f>+entero!BU3</f>
        <v>2008                    A  fines de Sep*</v>
      </c>
      <c r="AX3" s="587" t="str">
        <f>+entero!BV3</f>
        <v>2008                     A  fines de Oct*</v>
      </c>
      <c r="AY3" s="587" t="str">
        <f>+entero!BW3</f>
        <v>2008                          A  fines de Nov*</v>
      </c>
      <c r="AZ3" s="587" t="str">
        <f>+entero!BX3</f>
        <v>2008                          A  fines de Dic*</v>
      </c>
      <c r="BA3" s="587" t="str">
        <f>+entero!BY3</f>
        <v>2009                          A  fines de Ene*</v>
      </c>
      <c r="BB3" s="587" t="str">
        <f>+entero!BZ3</f>
        <v>2009                          A  fines de Feb*</v>
      </c>
      <c r="BC3" s="587" t="str">
        <f>+entero!CA3</f>
        <v>2009                          A  fines de Mar*</v>
      </c>
      <c r="BD3" s="587" t="str">
        <f>+entero!CB3</f>
        <v>2009                          A  fines de Abr*</v>
      </c>
      <c r="BE3" s="587" t="str">
        <f>+entero!CC3</f>
        <v>2009                          A  fines de May*</v>
      </c>
      <c r="BF3" s="587" t="str">
        <f>+entero!CD3</f>
        <v>2009                          A  fines de Jun*</v>
      </c>
      <c r="BG3" s="587" t="str">
        <f>+entero!CE3</f>
        <v>2009                          A  fines de Jul*</v>
      </c>
      <c r="BH3" s="587" t="str">
        <f>+entero!CF3</f>
        <v>2009                          A  fines de Ago*</v>
      </c>
      <c r="BI3" s="587" t="str">
        <f>+entero!CG3</f>
        <v>2009                          A  fines de Sep*</v>
      </c>
      <c r="BJ3" s="587" t="str">
        <f>+entero!CH3</f>
        <v>2009                          A  fines de Oct*</v>
      </c>
      <c r="BK3" s="587" t="str">
        <f>+entero!CI3</f>
        <v>2009                          A  fines de Nov*</v>
      </c>
      <c r="BL3" s="285" t="str">
        <f>+entero!CJ3</f>
        <v>Semana 1*</v>
      </c>
      <c r="BM3" s="606" t="str">
        <f>+entero!CK3</f>
        <v>   Semana 2*</v>
      </c>
      <c r="BN3" s="607"/>
      <c r="BO3" s="607"/>
      <c r="BP3" s="607"/>
      <c r="BQ3" s="607"/>
      <c r="BR3" s="599" t="s">
        <v>53</v>
      </c>
      <c r="BS3" s="600"/>
      <c r="BU3" s="12"/>
      <c r="BV3" s="12"/>
      <c r="BW3" s="12"/>
      <c r="BX3" s="12"/>
      <c r="BY3" s="12"/>
      <c r="BZ3" s="12"/>
      <c r="CA3" s="12"/>
      <c r="CB3" s="12"/>
      <c r="CC3" s="12"/>
      <c r="CD3" s="12"/>
    </row>
    <row r="4" spans="3:82" ht="22.5" customHeight="1" thickBot="1">
      <c r="C4" s="28"/>
      <c r="D4" s="610"/>
      <c r="E4" s="605"/>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175">
        <f>+entero!CJ4</f>
        <v>40151</v>
      </c>
      <c r="BM4" s="175">
        <f>+entero!CK4</f>
        <v>40154</v>
      </c>
      <c r="BN4" s="154">
        <f>+entero!CL4</f>
        <v>40155</v>
      </c>
      <c r="BO4" s="154">
        <f>+entero!CM4</f>
        <v>40156</v>
      </c>
      <c r="BP4" s="154">
        <f>+entero!CN4</f>
        <v>40157</v>
      </c>
      <c r="BQ4" s="154">
        <f>+entero!CO4</f>
        <v>40158</v>
      </c>
      <c r="BR4" s="180" t="s">
        <v>28</v>
      </c>
      <c r="BS4" s="244" t="s">
        <v>174</v>
      </c>
      <c r="BU4" s="12"/>
      <c r="BV4" s="12"/>
      <c r="BW4" s="12"/>
      <c r="BX4" s="12"/>
      <c r="BY4" s="12"/>
      <c r="BZ4" s="12"/>
      <c r="CA4" s="12"/>
      <c r="CB4" s="12"/>
      <c r="CC4" s="12"/>
      <c r="CD4" s="12"/>
    </row>
    <row r="5" spans="1:82"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81"/>
      <c r="BN5" s="81"/>
      <c r="BO5" s="81"/>
      <c r="BP5" s="81"/>
      <c r="BQ5" s="81"/>
      <c r="BR5" s="181"/>
      <c r="BS5" s="82"/>
      <c r="BT5" s="3"/>
      <c r="BU5" s="12"/>
      <c r="BV5" s="12"/>
      <c r="BW5" s="12"/>
      <c r="BX5" s="12"/>
      <c r="BY5" s="12"/>
      <c r="BZ5" s="12"/>
      <c r="CA5" s="12"/>
      <c r="CB5" s="12"/>
      <c r="CC5" s="12"/>
      <c r="CD5" s="12"/>
    </row>
    <row r="6" spans="1:82" ht="13.5">
      <c r="A6" s="3"/>
      <c r="B6" s="16" t="s">
        <v>3</v>
      </c>
      <c r="C6" s="25"/>
      <c r="D6" s="30" t="s">
        <v>140</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7579.868997770445</v>
      </c>
      <c r="BI6" s="119">
        <f>+entero!CG55</f>
        <v>7953.1961228608325</v>
      </c>
      <c r="BJ6" s="119">
        <f>+entero!CH55</f>
        <v>8075.132106761837</v>
      </c>
      <c r="BK6" s="119">
        <f>+entero!CI55</f>
        <v>8092.205915373028</v>
      </c>
      <c r="BL6" s="119">
        <f>+entero!CJ55</f>
        <v>8236.165849327117</v>
      </c>
      <c r="BM6" s="116">
        <f>+entero!CK55</f>
        <v>8203.146297974177</v>
      </c>
      <c r="BN6" s="94">
        <f>+entero!CL55</f>
        <v>8196.08694462267</v>
      </c>
      <c r="BO6" s="94">
        <f>+entero!CM55</f>
        <v>8191.095458233859</v>
      </c>
      <c r="BP6" s="94">
        <f>+entero!CN55</f>
        <v>8215.150962321377</v>
      </c>
      <c r="BQ6" s="94">
        <f>+entero!CO55</f>
        <v>8228.51717137733</v>
      </c>
      <c r="BR6" s="116">
        <f>+entero!CP55</f>
        <v>-7.648677949786361</v>
      </c>
      <c r="BS6" s="195">
        <f>+entero!CQ55</f>
        <v>-0.000928669734159282</v>
      </c>
      <c r="BT6" s="3"/>
      <c r="BU6" s="12"/>
      <c r="BV6" s="12"/>
      <c r="BW6" s="12"/>
      <c r="BX6" s="12"/>
      <c r="BY6" s="12"/>
      <c r="BZ6" s="12"/>
      <c r="CA6" s="12"/>
      <c r="CB6" s="12"/>
      <c r="CC6" s="12"/>
      <c r="CD6" s="12"/>
    </row>
    <row r="7" spans="1:82"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6104.9174235121955</v>
      </c>
      <c r="BI7" s="119">
        <f>+entero!CG56</f>
        <v>6449.119225856528</v>
      </c>
      <c r="BJ7" s="119">
        <f>+entero!CH56</f>
        <v>6525.005540905309</v>
      </c>
      <c r="BK7" s="119">
        <f>+entero!CI56</f>
        <v>6519.348708919656</v>
      </c>
      <c r="BL7" s="119">
        <f>+entero!CJ56</f>
        <v>6649.794267294118</v>
      </c>
      <c r="BM7" s="116">
        <f>+entero!CK56</f>
        <v>6615.757559449069</v>
      </c>
      <c r="BN7" s="94">
        <f>+entero!CL56</f>
        <v>6607.263885065998</v>
      </c>
      <c r="BO7" s="94">
        <f>+entero!CM56</f>
        <v>6602.612564684361</v>
      </c>
      <c r="BP7" s="94">
        <f>+entero!CN56</f>
        <v>6623.355743074606</v>
      </c>
      <c r="BQ7" s="94">
        <f>+entero!CO56</f>
        <v>6628.342301500717</v>
      </c>
      <c r="BR7" s="116">
        <f>+entero!CP56</f>
        <v>-21.451965793400632</v>
      </c>
      <c r="BS7" s="195">
        <f>+entero!CQ56</f>
        <v>-0.0032259593201113823</v>
      </c>
      <c r="BT7" s="3"/>
      <c r="BU7" s="12"/>
      <c r="BV7" s="12"/>
      <c r="BW7" s="12"/>
      <c r="BX7" s="12"/>
      <c r="BY7" s="12"/>
      <c r="BZ7" s="12"/>
      <c r="CA7" s="12"/>
      <c r="CB7" s="12"/>
      <c r="CC7" s="12"/>
      <c r="CD7" s="12"/>
    </row>
    <row r="8" spans="1:82" ht="12.75" customHeight="1">
      <c r="A8" s="3"/>
      <c r="B8" s="16"/>
      <c r="C8" s="26"/>
      <c r="D8" s="30" t="s">
        <v>120</v>
      </c>
      <c r="E8" s="45"/>
      <c r="F8" s="45"/>
      <c r="G8" s="45"/>
      <c r="H8" s="45"/>
      <c r="I8" s="116"/>
      <c r="J8" s="116"/>
      <c r="K8" s="116"/>
      <c r="L8" s="116"/>
      <c r="M8" s="119"/>
      <c r="N8" s="119"/>
      <c r="O8" s="119"/>
      <c r="P8" s="119"/>
      <c r="Q8" s="218">
        <f>+entero!AO57</f>
        <v>0.18880631968642284</v>
      </c>
      <c r="R8" s="218">
        <f>+entero!AP57</f>
        <v>0.18619066079780197</v>
      </c>
      <c r="S8" s="218">
        <f>+entero!AQ57</f>
        <v>0.19102816379715412</v>
      </c>
      <c r="T8" s="218">
        <f>+entero!AR57</f>
        <v>0.1959953225620355</v>
      </c>
      <c r="U8" s="218">
        <f>+entero!AS57</f>
        <v>0.2150123196578647</v>
      </c>
      <c r="V8" s="218">
        <f>+entero!AT57</f>
        <v>0.2264273528313973</v>
      </c>
      <c r="W8" s="218">
        <f>+entero!AU57</f>
        <v>0.2333317714545106</v>
      </c>
      <c r="X8" s="218">
        <f>+entero!AV57</f>
        <v>0.23389797091714687</v>
      </c>
      <c r="Y8" s="218">
        <f>+entero!AW57</f>
        <v>0.23647226923605547</v>
      </c>
      <c r="Z8" s="218">
        <f>+entero!AX57</f>
        <v>0.23461957060786007</v>
      </c>
      <c r="AA8" s="218">
        <f>+entero!AY57</f>
        <v>0.2476663524979081</v>
      </c>
      <c r="AB8" s="218">
        <f>+entero!AZ57</f>
        <v>0.2607128382233318</v>
      </c>
      <c r="AC8" s="218">
        <f>+entero!BA57</f>
        <v>0.26097742395530654</v>
      </c>
      <c r="AD8" s="218">
        <f>+entero!BB57</f>
        <v>0.26218356342179494</v>
      </c>
      <c r="AE8" s="218">
        <f>+entero!BC57</f>
        <v>0.25944807784404295</v>
      </c>
      <c r="AF8" s="218">
        <f>+entero!BD57</f>
        <v>0.25553437882156615</v>
      </c>
      <c r="AG8" s="218">
        <f>+entero!BE57</f>
        <v>0.2645065819332517</v>
      </c>
      <c r="AH8" s="218">
        <f>+entero!BF57</f>
        <v>0.2701165749287485</v>
      </c>
      <c r="AI8" s="218">
        <f>+entero!BG57</f>
        <v>0.28019009981186715</v>
      </c>
      <c r="AJ8" s="218">
        <f>+entero!BH57</f>
        <v>0.3081777531615199</v>
      </c>
      <c r="AK8" s="218">
        <f>+entero!BI57</f>
        <v>0.3159861231646652</v>
      </c>
      <c r="AL8" s="218">
        <f>+entero!BJ57</f>
        <v>0.3276411644097687</v>
      </c>
      <c r="AM8" s="218">
        <f>+entero!BK57</f>
        <v>0.3416436350658884</v>
      </c>
      <c r="AN8" s="218">
        <f>+entero!BL57</f>
        <v>0.3729373689671823</v>
      </c>
      <c r="AO8" s="218">
        <f>+entero!BM57</f>
        <v>0.3787423245281915</v>
      </c>
      <c r="AP8" s="218">
        <f>+entero!BN57</f>
        <v>0.39919121662330953</v>
      </c>
      <c r="AQ8" s="218">
        <f>+entero!BO57</f>
        <v>0.4120337188235389</v>
      </c>
      <c r="AR8" s="218">
        <f>+entero!BP57</f>
        <v>0.4303114301645373</v>
      </c>
      <c r="AS8" s="218">
        <f>+entero!BQ57</f>
        <v>0.4433821862511625</v>
      </c>
      <c r="AT8" s="218">
        <f>+entero!BR57</f>
        <v>0.46480637265247454</v>
      </c>
      <c r="AU8" s="218">
        <f>+entero!BS57</f>
        <v>0.4811896709568148</v>
      </c>
      <c r="AV8" s="218">
        <f>+entero!BT57</f>
        <v>0.49661983769966067</v>
      </c>
      <c r="AW8" s="218">
        <f>+entero!BU57</f>
        <v>0.5039758984565698</v>
      </c>
      <c r="AX8" s="218">
        <f>+entero!BV57</f>
        <v>0.48692152676655487</v>
      </c>
      <c r="AY8" s="218">
        <f>+entero!BW57</f>
        <v>0.47194183074269047</v>
      </c>
      <c r="AZ8" s="218">
        <f>+entero!BX57</f>
        <v>0.4716043073197567</v>
      </c>
      <c r="BA8" s="218">
        <f>+entero!BY57</f>
        <v>0.4678612813811296</v>
      </c>
      <c r="BB8" s="218">
        <f>+entero!BZ57</f>
        <v>0.46312751971805893</v>
      </c>
      <c r="BC8" s="218">
        <f>+entero!CA57</f>
        <v>0.45035193314449484</v>
      </c>
      <c r="BD8" s="218">
        <f>+entero!CB57</f>
        <v>0.44236077890083525</v>
      </c>
      <c r="BE8" s="218">
        <f>+entero!CC57</f>
        <v>0.4299537725831893</v>
      </c>
      <c r="BF8" s="218">
        <f>+entero!CD57</f>
        <v>0.4435206822320724</v>
      </c>
      <c r="BG8" s="218">
        <f>+entero!CE57</f>
        <v>0.4426274403891457</v>
      </c>
      <c r="BH8" s="218">
        <f>+entero!CF57</f>
        <v>0.43859233185790913</v>
      </c>
      <c r="BI8" s="218">
        <f>+entero!CG57</f>
        <v>0.44991426620803704</v>
      </c>
      <c r="BJ8" s="218">
        <f>+entero!CH57</f>
        <v>0.45915140272283117</v>
      </c>
      <c r="BK8" s="218">
        <f>+entero!CI57</f>
        <v>0.467218488605469</v>
      </c>
      <c r="BL8" s="218">
        <f>+entero!CJ57</f>
        <v>0.479237644119379</v>
      </c>
      <c r="BM8" s="219">
        <f>+entero!CK58</f>
        <v>0</v>
      </c>
      <c r="BN8" s="220">
        <f>+entero!CL57</f>
        <v>0.47614279104107216</v>
      </c>
      <c r="BO8" s="220">
        <f>+entero!CM57</f>
        <v>0.47689537891146466</v>
      </c>
      <c r="BP8" s="220">
        <f>+entero!CN57</f>
        <v>0.4788219815984222</v>
      </c>
      <c r="BQ8" s="220">
        <f>+entero!CO57</f>
        <v>0.47990891424852444</v>
      </c>
      <c r="BR8" s="116"/>
      <c r="BS8" s="195"/>
      <c r="BT8" s="3"/>
      <c r="BU8" s="12"/>
      <c r="BV8" s="12"/>
      <c r="BW8" s="12"/>
      <c r="BX8" s="12"/>
      <c r="BY8" s="12"/>
      <c r="BZ8" s="12"/>
      <c r="CA8" s="12"/>
      <c r="CB8" s="12"/>
      <c r="CC8" s="12"/>
      <c r="CD8" s="12"/>
    </row>
    <row r="9" spans="1:82"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6"/>
      <c r="BN9" s="94"/>
      <c r="BO9" s="94"/>
      <c r="BP9" s="94"/>
      <c r="BQ9" s="94"/>
      <c r="BR9" s="116"/>
      <c r="BS9" s="195"/>
      <c r="BT9" s="3"/>
      <c r="BU9" s="12"/>
      <c r="BV9" s="12"/>
      <c r="BW9" s="12"/>
      <c r="BX9" s="12"/>
      <c r="BY9" s="12"/>
      <c r="BZ9" s="12"/>
      <c r="CA9" s="12"/>
      <c r="CB9" s="12"/>
      <c r="CC9" s="12"/>
      <c r="CD9" s="12"/>
    </row>
    <row r="10" spans="1:82" ht="12.75" customHeight="1">
      <c r="A10" s="3"/>
      <c r="B10" s="16"/>
      <c r="C10" s="26"/>
      <c r="D10" s="30" t="s">
        <v>147</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1566.4437930631282</v>
      </c>
      <c r="BI10" s="119">
        <f>+entero!CG59</f>
        <v>1730.6674366628408</v>
      </c>
      <c r="BJ10" s="119">
        <f>+entero!CH59</f>
        <v>1770.6987827302723</v>
      </c>
      <c r="BK10" s="119">
        <f>+entero!CI59</f>
        <v>1856.66819046198</v>
      </c>
      <c r="BL10" s="119">
        <f>+entero!CJ59</f>
        <v>1935.806226711621</v>
      </c>
      <c r="BM10" s="116">
        <f>+entero!CK59</f>
        <v>1895.8815182137732</v>
      </c>
      <c r="BN10" s="94">
        <f>+entero!CL59</f>
        <v>1895.3533390545194</v>
      </c>
      <c r="BO10" s="94">
        <f>+entero!CM59</f>
        <v>1891.1182976929701</v>
      </c>
      <c r="BP10" s="94">
        <f>+entero!CN59</f>
        <v>1893.6913732654236</v>
      </c>
      <c r="BQ10" s="94">
        <f>+entero!CO59</f>
        <v>1880.0616227776181</v>
      </c>
      <c r="BR10" s="116">
        <f>+entero!CP59</f>
        <v>-55.74460393400295</v>
      </c>
      <c r="BS10" s="195">
        <f>+entero!CQ59</f>
        <v>-0.02879658261493301</v>
      </c>
      <c r="BT10" s="3"/>
      <c r="BU10" s="12"/>
      <c r="BV10" s="12"/>
      <c r="BW10" s="12"/>
      <c r="BX10" s="12"/>
      <c r="BY10" s="12"/>
      <c r="BZ10" s="12"/>
      <c r="CA10" s="12"/>
      <c r="CB10" s="12"/>
      <c r="CC10" s="12"/>
      <c r="CD10" s="12"/>
    </row>
    <row r="11" spans="1:82" ht="12.75" customHeight="1">
      <c r="A11" s="3"/>
      <c r="B11" s="16"/>
      <c r="C11" s="26"/>
      <c r="D11" s="30" t="s">
        <v>120</v>
      </c>
      <c r="E11" s="45"/>
      <c r="F11" s="45"/>
      <c r="G11" s="45"/>
      <c r="H11" s="45"/>
      <c r="I11" s="116"/>
      <c r="J11" s="116"/>
      <c r="K11" s="116"/>
      <c r="L11" s="116"/>
      <c r="M11" s="119"/>
      <c r="N11" s="119"/>
      <c r="O11" s="119"/>
      <c r="P11" s="119"/>
      <c r="Q11" s="218">
        <f>+entero!AO60</f>
        <v>0.3190268973996913</v>
      </c>
      <c r="R11" s="218">
        <f>+entero!AP60</f>
        <v>0.3059342691866027</v>
      </c>
      <c r="S11" s="218">
        <f>+entero!AQ60</f>
        <v>0.30012694219426933</v>
      </c>
      <c r="T11" s="218">
        <f>+entero!AR60</f>
        <v>0.3060570255462699</v>
      </c>
      <c r="U11" s="218">
        <f>+entero!AS60</f>
        <v>0.35856031596779625</v>
      </c>
      <c r="V11" s="218">
        <f>+entero!AT60</f>
        <v>0.35942287217139235</v>
      </c>
      <c r="W11" s="218">
        <f>+entero!AU60</f>
        <v>0.36377150749828235</v>
      </c>
      <c r="X11" s="218">
        <f>+entero!AV60</f>
        <v>0.3502176909581742</v>
      </c>
      <c r="Y11" s="218">
        <f>+entero!AW60</f>
        <v>0.35794780338991083</v>
      </c>
      <c r="Z11" s="218">
        <f>+entero!AX60</f>
        <v>0.35590643786050863</v>
      </c>
      <c r="AA11" s="218">
        <f>+entero!AY60</f>
        <v>0.38621847531538284</v>
      </c>
      <c r="AB11" s="218">
        <f>+entero!AZ60</f>
        <v>0.3977693024338573</v>
      </c>
      <c r="AC11" s="218">
        <f>+entero!BA60</f>
        <v>0.39664710048513896</v>
      </c>
      <c r="AD11" s="218">
        <f>+entero!BB60</f>
        <v>0.3948071622301908</v>
      </c>
      <c r="AE11" s="218">
        <f>+entero!BC60</f>
        <v>0.3836223371768186</v>
      </c>
      <c r="AF11" s="218">
        <f>+entero!BD60</f>
        <v>0.38802551562146403</v>
      </c>
      <c r="AG11" s="218">
        <f>+entero!BE60</f>
        <v>0.3871891982005229</v>
      </c>
      <c r="AH11" s="218">
        <f>+entero!BF60</f>
        <v>0.39259936530666656</v>
      </c>
      <c r="AI11" s="218">
        <f>+entero!BG60</f>
        <v>0.39000682916153445</v>
      </c>
      <c r="AJ11" s="218">
        <f>+entero!BH60</f>
        <v>0.42189187931348177</v>
      </c>
      <c r="AK11" s="218">
        <f>+entero!BI60</f>
        <v>0.434244568498518</v>
      </c>
      <c r="AL11" s="218">
        <f>+entero!BJ60</f>
        <v>0.45866668232777813</v>
      </c>
      <c r="AM11" s="218">
        <f>+entero!BK60</f>
        <v>0.4732029505462592</v>
      </c>
      <c r="AN11" s="218">
        <f>+entero!BL60</f>
        <v>0.48471180806616726</v>
      </c>
      <c r="AO11" s="218">
        <f>+entero!BM60</f>
        <v>0.4788400546069528</v>
      </c>
      <c r="AP11" s="218">
        <f>+entero!BN60</f>
        <v>0.4884377541624144</v>
      </c>
      <c r="AQ11" s="218">
        <f>+entero!BO60</f>
        <v>0.49441493110577034</v>
      </c>
      <c r="AR11" s="218">
        <f>+entero!BP60</f>
        <v>0.502975401041092</v>
      </c>
      <c r="AS11" s="218">
        <f>+entero!BQ60</f>
        <v>0.4919460638550949</v>
      </c>
      <c r="AT11" s="218">
        <f>+entero!BR60</f>
        <v>0.5346933364937614</v>
      </c>
      <c r="AU11" s="218">
        <f>+entero!BS60</f>
        <v>0.5398789267281721</v>
      </c>
      <c r="AV11" s="218">
        <f>+entero!BT60</f>
        <v>0.5722199463335683</v>
      </c>
      <c r="AW11" s="218">
        <f>+entero!BU60</f>
        <v>0.5918203651881162</v>
      </c>
      <c r="AX11" s="218">
        <f>+entero!BV60</f>
        <v>0.5862144076323196</v>
      </c>
      <c r="AY11" s="218">
        <f>+entero!BW60</f>
        <v>0.5887581359122576</v>
      </c>
      <c r="AZ11" s="218">
        <f>+entero!BX60</f>
        <v>0.6002852633952549</v>
      </c>
      <c r="BA11" s="218">
        <f>+entero!BY60</f>
        <v>0.6130045006229752</v>
      </c>
      <c r="BB11" s="218">
        <f>+entero!BZ60</f>
        <v>0.5960418123867914</v>
      </c>
      <c r="BC11" s="218">
        <f>+entero!CA60</f>
        <v>0.578094269728241</v>
      </c>
      <c r="BD11" s="218">
        <f>+entero!CB60</f>
        <v>0.564155026041713</v>
      </c>
      <c r="BE11" s="218">
        <f>+entero!CC60</f>
        <v>0.553123184093208</v>
      </c>
      <c r="BF11" s="218">
        <f>+entero!CD60</f>
        <v>0.5660745380146822</v>
      </c>
      <c r="BG11" s="218">
        <f>+entero!CE60</f>
        <v>0.5761297851212013</v>
      </c>
      <c r="BH11" s="218">
        <f>+entero!CF60</f>
        <v>0.5605981695842353</v>
      </c>
      <c r="BI11" s="218">
        <f>+entero!CG60</f>
        <v>0.5498856097561183</v>
      </c>
      <c r="BJ11" s="218">
        <f>+entero!CH60</f>
        <v>0.5688908527142226</v>
      </c>
      <c r="BK11" s="218">
        <f>+entero!CI60</f>
        <v>0.58662517287246</v>
      </c>
      <c r="BL11" s="218">
        <f>+entero!CJ60</f>
        <v>0.607630626600344</v>
      </c>
      <c r="BM11" s="219">
        <f>+entero!CK60</f>
        <v>0.6010561601147842</v>
      </c>
      <c r="BN11" s="220">
        <f>+entero!CL60</f>
        <v>0.5962402306767538</v>
      </c>
      <c r="BO11" s="220">
        <f>+entero!CM60</f>
        <v>0.5966125847050324</v>
      </c>
      <c r="BP11" s="220">
        <f>+entero!CN60</f>
        <v>0.5946581997401804</v>
      </c>
      <c r="BQ11" s="220">
        <f>+entero!CO60</f>
        <v>0.5937444308669566</v>
      </c>
      <c r="BR11" s="116"/>
      <c r="BS11" s="195"/>
      <c r="BT11" s="3"/>
      <c r="BU11" s="12"/>
      <c r="BV11" s="12"/>
      <c r="BW11" s="12"/>
      <c r="BX11" s="12"/>
      <c r="BY11" s="12"/>
      <c r="BZ11" s="12"/>
      <c r="CA11" s="12"/>
      <c r="CB11" s="12"/>
      <c r="CC11" s="12"/>
      <c r="CD11" s="12"/>
    </row>
    <row r="12" spans="1:82"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6"/>
      <c r="BN12" s="94"/>
      <c r="BO12" s="94"/>
      <c r="BP12" s="94"/>
      <c r="BQ12" s="94"/>
      <c r="BR12" s="116"/>
      <c r="BS12" s="195"/>
      <c r="BT12" s="3"/>
      <c r="BU12" s="12"/>
      <c r="BV12" s="12"/>
      <c r="BW12" s="12"/>
      <c r="BX12" s="12"/>
      <c r="BY12" s="12"/>
      <c r="BZ12" s="12"/>
      <c r="CA12" s="12"/>
      <c r="CB12" s="12"/>
      <c r="CC12" s="12"/>
      <c r="CD12" s="12"/>
    </row>
    <row r="13" spans="1:82" ht="12.75" customHeight="1">
      <c r="A13" s="3"/>
      <c r="B13" s="16"/>
      <c r="C13" s="26"/>
      <c r="D13" s="30" t="s">
        <v>148</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2210.7864683041603</v>
      </c>
      <c r="BI13" s="119">
        <f>+entero!CG62</f>
        <v>2355.157652483501</v>
      </c>
      <c r="BJ13" s="119">
        <f>+entero!CH62</f>
        <v>2351.5690333515067</v>
      </c>
      <c r="BK13" s="119">
        <f>+entero!CI62</f>
        <v>2296.5338941492114</v>
      </c>
      <c r="BL13" s="119">
        <f>+entero!CJ62</f>
        <v>2363.590723586801</v>
      </c>
      <c r="BM13" s="116">
        <f>+entero!CK62</f>
        <v>2372.178470569584</v>
      </c>
      <c r="BN13" s="94">
        <f>+entero!CL62</f>
        <v>2364.207821443329</v>
      </c>
      <c r="BO13" s="94">
        <f>+entero!CM62</f>
        <v>2367.7070143529413</v>
      </c>
      <c r="BP13" s="94">
        <f>+entero!CN62</f>
        <v>2386.9484841678623</v>
      </c>
      <c r="BQ13" s="94">
        <f>+entero!CO62</f>
        <v>2403.260602324247</v>
      </c>
      <c r="BR13" s="116">
        <f>+entero!CP62</f>
        <v>39.6698787374462</v>
      </c>
      <c r="BS13" s="195">
        <f>+entero!CQ62</f>
        <v>0.016783734316424326</v>
      </c>
      <c r="BT13" s="3"/>
      <c r="BU13" s="12"/>
      <c r="BV13" s="12"/>
      <c r="BW13" s="12"/>
      <c r="BX13" s="12"/>
      <c r="BY13" s="12"/>
      <c r="BZ13" s="12"/>
      <c r="CA13" s="12"/>
      <c r="CB13" s="12"/>
      <c r="CC13" s="12"/>
      <c r="CD13" s="12"/>
    </row>
    <row r="14" spans="1:82" ht="12.75" customHeight="1">
      <c r="A14" s="3"/>
      <c r="B14" s="16"/>
      <c r="C14" s="26"/>
      <c r="D14" s="30" t="s">
        <v>120</v>
      </c>
      <c r="E14" s="45"/>
      <c r="F14" s="45"/>
      <c r="G14" s="45"/>
      <c r="H14" s="45"/>
      <c r="I14" s="116"/>
      <c r="J14" s="116"/>
      <c r="K14" s="116"/>
      <c r="L14" s="116"/>
      <c r="M14" s="119"/>
      <c r="N14" s="119"/>
      <c r="O14" s="119"/>
      <c r="P14" s="119"/>
      <c r="Q14" s="218">
        <f>+entero!AO63</f>
        <v>0.2658198411148004</v>
      </c>
      <c r="R14" s="218">
        <f>+entero!AP63</f>
        <v>0.2505939798573431</v>
      </c>
      <c r="S14" s="218">
        <f>+entero!AQ63</f>
        <v>0.2728920685704588</v>
      </c>
      <c r="T14" s="218">
        <f>+entero!AR63</f>
        <v>0.27240403171246524</v>
      </c>
      <c r="U14" s="218">
        <f>+entero!AS63</f>
        <v>0.28266112428796347</v>
      </c>
      <c r="V14" s="218">
        <f>+entero!AT63</f>
        <v>0.3076969269691292</v>
      </c>
      <c r="W14" s="218">
        <f>+entero!AU63</f>
        <v>0.31736749847637435</v>
      </c>
      <c r="X14" s="218">
        <f>+entero!AV63</f>
        <v>0.3176632261675125</v>
      </c>
      <c r="Y14" s="218">
        <f>+entero!AW63</f>
        <v>0.3183085047132656</v>
      </c>
      <c r="Z14" s="218">
        <f>+entero!AX63</f>
        <v>0.2997173374075681</v>
      </c>
      <c r="AA14" s="218">
        <f>+entero!AY63</f>
        <v>0.30638616022230303</v>
      </c>
      <c r="AB14" s="218">
        <f>+entero!AZ63</f>
        <v>0.3454916364215606</v>
      </c>
      <c r="AC14" s="218">
        <f>+entero!BA63</f>
        <v>0.33279576197277194</v>
      </c>
      <c r="AD14" s="218">
        <f>+entero!BB63</f>
        <v>0.3327817684120175</v>
      </c>
      <c r="AE14" s="218">
        <f>+entero!BC63</f>
        <v>0.3334094075798111</v>
      </c>
      <c r="AF14" s="218">
        <f>+entero!BD63</f>
        <v>0.32233339758694873</v>
      </c>
      <c r="AG14" s="218">
        <f>+entero!BE63</f>
        <v>0.34137283925992784</v>
      </c>
      <c r="AH14" s="218">
        <f>+entero!BF63</f>
        <v>0.33688758894871035</v>
      </c>
      <c r="AI14" s="218">
        <f>+entero!BG63</f>
        <v>0.36052425790984743</v>
      </c>
      <c r="AJ14" s="218">
        <f>+entero!BH63</f>
        <v>0.41026748992555245</v>
      </c>
      <c r="AK14" s="218">
        <f>+entero!BI63</f>
        <v>0.4149510631017523</v>
      </c>
      <c r="AL14" s="218">
        <f>+entero!BJ63</f>
        <v>0.41521515264447384</v>
      </c>
      <c r="AM14" s="218">
        <f>+entero!BK63</f>
        <v>0.4312297087598711</v>
      </c>
      <c r="AN14" s="218">
        <f>+entero!BL63</f>
        <v>0.4882402749151567</v>
      </c>
      <c r="AO14" s="218">
        <f>+entero!BM63</f>
        <v>0.483990487422321</v>
      </c>
      <c r="AP14" s="218">
        <f>+entero!BN63</f>
        <v>0.5140386508860889</v>
      </c>
      <c r="AQ14" s="218">
        <f>+entero!BO63</f>
        <v>0.5218341733286789</v>
      </c>
      <c r="AR14" s="218">
        <f>+entero!BP63</f>
        <v>0.5488993611699458</v>
      </c>
      <c r="AS14" s="218">
        <f>+entero!BQ63</f>
        <v>0.5764219512594777</v>
      </c>
      <c r="AT14" s="218">
        <f>+entero!BR63</f>
        <v>0.5928935680083668</v>
      </c>
      <c r="AU14" s="218">
        <f>+entero!BS63</f>
        <v>0.619161745811493</v>
      </c>
      <c r="AV14" s="218">
        <f>+entero!BT63</f>
        <v>0.638398981872733</v>
      </c>
      <c r="AW14" s="218">
        <f>+entero!BU63</f>
        <v>0.6367908732928146</v>
      </c>
      <c r="AX14" s="218">
        <f>+entero!BV63</f>
        <v>0.6144258954009472</v>
      </c>
      <c r="AY14" s="218">
        <f>+entero!BW63</f>
        <v>0.5835230555745461</v>
      </c>
      <c r="AZ14" s="218">
        <f>+entero!BX63</f>
        <v>0.5736679208747171</v>
      </c>
      <c r="BA14" s="218">
        <f>+entero!BY63</f>
        <v>0.5594847054314995</v>
      </c>
      <c r="BB14" s="218">
        <f>+entero!BZ63</f>
        <v>0.5600662637391166</v>
      </c>
      <c r="BC14" s="218">
        <f>+entero!CA63</f>
        <v>0.5399139803965034</v>
      </c>
      <c r="BD14" s="218">
        <f>+entero!CB63</f>
        <v>0.5337625926662629</v>
      </c>
      <c r="BE14" s="218">
        <f>+entero!CC63</f>
        <v>0.5151059227283901</v>
      </c>
      <c r="BF14" s="218">
        <f>+entero!CD63</f>
        <v>0.5270962675756485</v>
      </c>
      <c r="BG14" s="218">
        <f>+entero!CE63</f>
        <v>0.5244527767977059</v>
      </c>
      <c r="BH14" s="218">
        <f>+entero!CF63</f>
        <v>0.5183037555324173</v>
      </c>
      <c r="BI14" s="218">
        <f>+entero!CG63</f>
        <v>0.5298659212884737</v>
      </c>
      <c r="BJ14" s="218">
        <f>+entero!CH63</f>
        <v>0.5175077635851595</v>
      </c>
      <c r="BK14" s="218">
        <f>+entero!CI63</f>
        <v>0.5028608307521172</v>
      </c>
      <c r="BL14" s="218">
        <f>+entero!CJ63</f>
        <v>0.5149734575411711</v>
      </c>
      <c r="BM14" s="219">
        <f>+entero!CK63</f>
        <v>0.5178315327385061</v>
      </c>
      <c r="BN14" s="220">
        <f>+entero!CL63</f>
        <v>0.5158520557211723</v>
      </c>
      <c r="BO14" s="220">
        <f>+entero!CM63</f>
        <v>0.5176372666978891</v>
      </c>
      <c r="BP14" s="220">
        <f>+entero!CN63</f>
        <v>0.5224118022157687</v>
      </c>
      <c r="BQ14" s="220">
        <f>+entero!CO63</f>
        <v>0.5268535175112369</v>
      </c>
      <c r="BR14" s="116"/>
      <c r="BS14" s="195"/>
      <c r="BT14" s="3"/>
      <c r="BU14" s="12"/>
      <c r="BV14" s="12"/>
      <c r="BW14" s="12"/>
      <c r="BX14" s="12"/>
      <c r="BY14" s="12"/>
      <c r="BZ14" s="12"/>
      <c r="CA14" s="12"/>
      <c r="CB14" s="12"/>
      <c r="CC14" s="12"/>
      <c r="CD14" s="12"/>
    </row>
    <row r="15" spans="1:82"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6"/>
      <c r="BN15" s="94"/>
      <c r="BO15" s="94"/>
      <c r="BP15" s="94"/>
      <c r="BQ15" s="94"/>
      <c r="BR15" s="116"/>
      <c r="BS15" s="195"/>
      <c r="BT15" s="3"/>
      <c r="BU15" s="12"/>
      <c r="BV15" s="12"/>
      <c r="BW15" s="12"/>
      <c r="BX15" s="12"/>
      <c r="BY15" s="12"/>
      <c r="BZ15" s="12"/>
      <c r="CA15" s="12"/>
      <c r="CB15" s="12"/>
      <c r="CC15" s="12"/>
      <c r="CD15" s="12"/>
    </row>
    <row r="16" spans="1:82" ht="12.75" customHeight="1">
      <c r="A16" s="3"/>
      <c r="B16" s="16"/>
      <c r="C16" s="26"/>
      <c r="D16" s="30" t="s">
        <v>149</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2260.3209839354377</v>
      </c>
      <c r="BI16" s="119">
        <f>+entero!CG65</f>
        <v>2284.5492984218076</v>
      </c>
      <c r="BJ16" s="119">
        <f>+entero!CH65</f>
        <v>2333.706232767576</v>
      </c>
      <c r="BK16" s="119">
        <f>+entero!CI65</f>
        <v>2286.2222974921087</v>
      </c>
      <c r="BL16" s="119">
        <f>+entero!CJ65</f>
        <v>2275.270739754663</v>
      </c>
      <c r="BM16" s="116">
        <f>+entero!CK65</f>
        <v>2272.618951909613</v>
      </c>
      <c r="BN16" s="94">
        <f>+entero!CL65</f>
        <v>2271.6180946456243</v>
      </c>
      <c r="BO16" s="94">
        <f>+entero!CM65</f>
        <v>2269.254292916786</v>
      </c>
      <c r="BP16" s="94">
        <f>+entero!CN65</f>
        <v>2266.0397281362984</v>
      </c>
      <c r="BQ16" s="94">
        <f>+entero!CO65</f>
        <v>2269.016554071736</v>
      </c>
      <c r="BR16" s="116">
        <f>+entero!CP65</f>
        <v>-6.254185682926618</v>
      </c>
      <c r="BS16" s="195">
        <f>+entero!CQ65</f>
        <v>-0.00274876548695957</v>
      </c>
      <c r="BT16" s="3"/>
      <c r="BU16" s="12"/>
      <c r="BV16" s="12"/>
      <c r="BW16" s="12"/>
      <c r="BX16" s="12"/>
      <c r="BY16" s="12"/>
      <c r="BZ16" s="12"/>
      <c r="CA16" s="12"/>
      <c r="CB16" s="12"/>
      <c r="CC16" s="12"/>
      <c r="CD16" s="12"/>
    </row>
    <row r="17" spans="1:82" ht="12.75" customHeight="1">
      <c r="A17" s="3"/>
      <c r="B17" s="16"/>
      <c r="C17" s="26"/>
      <c r="D17" s="30" t="s">
        <v>120</v>
      </c>
      <c r="E17" s="45"/>
      <c r="F17" s="45"/>
      <c r="G17" s="45"/>
      <c r="H17" s="45"/>
      <c r="I17" s="116"/>
      <c r="J17" s="116"/>
      <c r="K17" s="116"/>
      <c r="L17" s="116"/>
      <c r="M17" s="119"/>
      <c r="N17" s="119"/>
      <c r="O17" s="119"/>
      <c r="P17" s="119"/>
      <c r="Q17" s="218">
        <f>+entero!AO66</f>
        <v>0.07014918882515336</v>
      </c>
      <c r="R17" s="218">
        <f>+entero!AP66</f>
        <v>0.08039879881838066</v>
      </c>
      <c r="S17" s="218">
        <f>+entero!AQ66</f>
        <v>0.0852830580368863</v>
      </c>
      <c r="T17" s="218">
        <f>+entero!AR66</f>
        <v>0.09135320472665208</v>
      </c>
      <c r="U17" s="218">
        <f>+entero!AS66</f>
        <v>0.09938874211885262</v>
      </c>
      <c r="V17" s="218">
        <f>+entero!AT66</f>
        <v>0.10840276501826</v>
      </c>
      <c r="W17" s="218">
        <f>+entero!AU66</f>
        <v>0.10984020066022128</v>
      </c>
      <c r="X17" s="218">
        <f>+entero!AV66</f>
        <v>0.1144203723654276</v>
      </c>
      <c r="Y17" s="218">
        <f>+entero!AW66</f>
        <v>0.1143049584382312</v>
      </c>
      <c r="Z17" s="218">
        <f>+entero!AX66</f>
        <v>0.11798621592489952</v>
      </c>
      <c r="AA17" s="218">
        <f>+entero!AY66</f>
        <v>0.12100595928498269</v>
      </c>
      <c r="AB17" s="218">
        <f>+entero!AZ66</f>
        <v>0.11482536665759224</v>
      </c>
      <c r="AC17" s="218">
        <f>+entero!BA66</f>
        <v>0.12556944662469033</v>
      </c>
      <c r="AD17" s="218">
        <f>+entero!BB66</f>
        <v>0.12723615947584008</v>
      </c>
      <c r="AE17" s="218">
        <f>+entero!BC66</f>
        <v>0.13002995375954773</v>
      </c>
      <c r="AF17" s="218">
        <f>+entero!BD66</f>
        <v>0.1260678115661903</v>
      </c>
      <c r="AG17" s="218">
        <f>+entero!BE66</f>
        <v>0.12997205765178368</v>
      </c>
      <c r="AH17" s="218">
        <f>+entero!BF66</f>
        <v>0.14007840994591692</v>
      </c>
      <c r="AI17" s="218">
        <f>+entero!BG66</f>
        <v>0.14836076520853256</v>
      </c>
      <c r="AJ17" s="218">
        <f>+entero!BH66</f>
        <v>0.15689809327119325</v>
      </c>
      <c r="AK17" s="218">
        <f>+entero!BI66</f>
        <v>0.1612568510840968</v>
      </c>
      <c r="AL17" s="218">
        <f>+entero!BJ66</f>
        <v>0.1705215670047156</v>
      </c>
      <c r="AM17" s="218">
        <f>+entero!BK66</f>
        <v>0.1825177440501668</v>
      </c>
      <c r="AN17" s="218">
        <f>+entero!BL66</f>
        <v>0.19725688145342676</v>
      </c>
      <c r="AO17" s="218">
        <f>+entero!BM66</f>
        <v>0.21459980561687972</v>
      </c>
      <c r="AP17" s="218">
        <f>+entero!BN66</f>
        <v>0.2284767367922358</v>
      </c>
      <c r="AQ17" s="218">
        <f>+entero!BO66</f>
        <v>0.2479938181690606</v>
      </c>
      <c r="AR17" s="218">
        <f>+entero!BP66</f>
        <v>0.25816877115366493</v>
      </c>
      <c r="AS17" s="218">
        <f>+entero!BQ66</f>
        <v>0.2661942270902611</v>
      </c>
      <c r="AT17" s="218">
        <f>+entero!BR66</f>
        <v>0.2779307873292808</v>
      </c>
      <c r="AU17" s="218">
        <f>+entero!BS66</f>
        <v>0.2885335896557914</v>
      </c>
      <c r="AV17" s="218">
        <f>+entero!BT66</f>
        <v>0.287361391015311</v>
      </c>
      <c r="AW17" s="218">
        <f>+entero!BU66</f>
        <v>0.29822553325429474</v>
      </c>
      <c r="AX17" s="218">
        <f>+entero!BV66</f>
        <v>0.2878405465639589</v>
      </c>
      <c r="AY17" s="218">
        <f>+entero!BW66</f>
        <v>0.2837569696085697</v>
      </c>
      <c r="AZ17" s="218">
        <f>+entero!BX66</f>
        <v>0.2758900685103992</v>
      </c>
      <c r="BA17" s="218">
        <f>+entero!BY66</f>
        <v>0.2750027607514679</v>
      </c>
      <c r="BB17" s="218">
        <f>+entero!BZ66</f>
        <v>0.27758896953910744</v>
      </c>
      <c r="BC17" s="218">
        <f>+entero!CA66</f>
        <v>0.2847783229705262</v>
      </c>
      <c r="BD17" s="218">
        <f>+entero!CB66</f>
        <v>0.2816379735762677</v>
      </c>
      <c r="BE17" s="218">
        <f>+entero!CC66</f>
        <v>0.2777786648914246</v>
      </c>
      <c r="BF17" s="218">
        <f>+entero!CD66</f>
        <v>0.2854567203042334</v>
      </c>
      <c r="BG17" s="218">
        <f>+entero!CE66</f>
        <v>0.2787136768162547</v>
      </c>
      <c r="BH17" s="218">
        <f>+entero!CF66</f>
        <v>0.28207783377123896</v>
      </c>
      <c r="BI17" s="218">
        <f>+entero!CG66</f>
        <v>0.2953715856864248</v>
      </c>
      <c r="BJ17" s="218">
        <f>+entero!CH66</f>
        <v>0.32205226502959056</v>
      </c>
      <c r="BK17" s="218">
        <f>+entero!CI66</f>
        <v>0.33861744796647636</v>
      </c>
      <c r="BL17" s="218">
        <f>+entero!CJ66</f>
        <v>0.3378401876712699</v>
      </c>
      <c r="BM17" s="219">
        <f>+entero!CK66</f>
        <v>0.33932568029948024</v>
      </c>
      <c r="BN17" s="220">
        <f>+entero!CL66</f>
        <v>0.3397715320402602</v>
      </c>
      <c r="BO17" s="220">
        <f>+entero!CM66</f>
        <v>0.3397659807957734</v>
      </c>
      <c r="BP17" s="220">
        <f>+entero!CN66</f>
        <v>0.34137640326462193</v>
      </c>
      <c r="BQ17" s="220">
        <f>+entero!CO66</f>
        <v>0.3415136758189911</v>
      </c>
      <c r="BR17" s="116"/>
      <c r="BS17" s="195"/>
      <c r="BT17" s="3"/>
      <c r="BU17" s="12"/>
      <c r="BV17" s="12"/>
      <c r="BW17" s="12"/>
      <c r="BX17" s="12"/>
      <c r="BY17" s="12"/>
      <c r="BZ17" s="12"/>
      <c r="CA17" s="12"/>
      <c r="CB17" s="12"/>
      <c r="CC17" s="12"/>
      <c r="CD17" s="12"/>
    </row>
    <row r="18" spans="1:82"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6"/>
      <c r="BN18" s="94"/>
      <c r="BO18" s="94"/>
      <c r="BP18" s="94"/>
      <c r="BQ18" s="94"/>
      <c r="BR18" s="116"/>
      <c r="BS18" s="195"/>
      <c r="BT18" s="3"/>
      <c r="BU18" s="12"/>
      <c r="BV18" s="12"/>
      <c r="BW18" s="12"/>
      <c r="BX18" s="12"/>
      <c r="BY18" s="12"/>
      <c r="BZ18" s="12"/>
      <c r="CA18" s="12"/>
      <c r="CB18" s="12"/>
      <c r="CC18" s="12"/>
      <c r="CD18" s="12"/>
    </row>
    <row r="19" spans="1:82" ht="12.75" customHeight="1">
      <c r="A19" s="3"/>
      <c r="B19" s="16"/>
      <c r="C19" s="26"/>
      <c r="D19" s="30" t="s">
        <v>150</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67.36617820946914</v>
      </c>
      <c r="BI19" s="119">
        <f>+entero!CG68</f>
        <v>78.74483828837877</v>
      </c>
      <c r="BJ19" s="119">
        <f>+entero!CH68</f>
        <v>69.03149205595409</v>
      </c>
      <c r="BK19" s="119">
        <f>+entero!CI68</f>
        <v>79.92432681635582</v>
      </c>
      <c r="BL19" s="119">
        <f>+entero!CJ68</f>
        <v>75.12657724103302</v>
      </c>
      <c r="BM19" s="116">
        <f>+entero!CK68</f>
        <v>75.07861875609757</v>
      </c>
      <c r="BN19" s="94">
        <f>+entero!CL68</f>
        <v>76.08462992252511</v>
      </c>
      <c r="BO19" s="94">
        <f>+entero!CM68</f>
        <v>74.5329597216643</v>
      </c>
      <c r="BP19" s="94">
        <f>+entero!CN68</f>
        <v>76.67615750502154</v>
      </c>
      <c r="BQ19" s="94">
        <f>+entero!CO68</f>
        <v>76.00352232711622</v>
      </c>
      <c r="BR19" s="116">
        <f>+entero!CP68</f>
        <v>0.8769450860831967</v>
      </c>
      <c r="BS19" s="195">
        <f>+entero!CQ68</f>
        <v>0.011672900833344713</v>
      </c>
      <c r="BT19" s="3"/>
      <c r="BU19" s="12"/>
      <c r="BV19" s="12"/>
      <c r="BW19" s="12"/>
      <c r="BX19" s="12"/>
      <c r="BY19" s="12"/>
      <c r="BZ19" s="12"/>
      <c r="CA19" s="12"/>
      <c r="CB19" s="12"/>
      <c r="CC19" s="12"/>
      <c r="CD19" s="12"/>
    </row>
    <row r="20" spans="1:82" ht="12.75" customHeight="1">
      <c r="A20" s="3"/>
      <c r="B20" s="16"/>
      <c r="C20" s="26"/>
      <c r="D20" s="30" t="s">
        <v>120</v>
      </c>
      <c r="E20" s="45"/>
      <c r="F20" s="45"/>
      <c r="G20" s="45"/>
      <c r="H20" s="45"/>
      <c r="I20" s="116"/>
      <c r="J20" s="116"/>
      <c r="K20" s="116"/>
      <c r="L20" s="116"/>
      <c r="M20" s="119"/>
      <c r="N20" s="119"/>
      <c r="O20" s="119"/>
      <c r="P20" s="119"/>
      <c r="Q20" s="218">
        <f>+entero!AO69</f>
        <v>0.2409046450728414</v>
      </c>
      <c r="R20" s="218">
        <f>+entero!AP69</f>
        <v>0.25804440724018785</v>
      </c>
      <c r="S20" s="218">
        <f>+entero!AQ69</f>
        <v>0.2166467229905792</v>
      </c>
      <c r="T20" s="218">
        <f>+entero!AR69</f>
        <v>0.2861602352425671</v>
      </c>
      <c r="U20" s="218">
        <f>+entero!AS69</f>
        <v>0.230657206257273</v>
      </c>
      <c r="V20" s="218">
        <f>+entero!AT69</f>
        <v>0.2666326125099326</v>
      </c>
      <c r="W20" s="218">
        <f>+entero!AU69</f>
        <v>0.2902173348700655</v>
      </c>
      <c r="X20" s="218">
        <f>+entero!AV69</f>
        <v>0.2917538001584988</v>
      </c>
      <c r="Y20" s="218">
        <f>+entero!AW69</f>
        <v>0.27527242898323007</v>
      </c>
      <c r="Z20" s="218">
        <f>+entero!AX69</f>
        <v>0.3450751660943919</v>
      </c>
      <c r="AA20" s="218">
        <f>+entero!AY69</f>
        <v>0.2912786027586548</v>
      </c>
      <c r="AB20" s="218">
        <f>+entero!AZ69</f>
        <v>0.2872872461114192</v>
      </c>
      <c r="AC20" s="218">
        <f>+entero!BA69</f>
        <v>0.2727357642334357</v>
      </c>
      <c r="AD20" s="218">
        <f>+entero!BB69</f>
        <v>0.33738103946990694</v>
      </c>
      <c r="AE20" s="218">
        <f>+entero!BC69</f>
        <v>0.227419517898697</v>
      </c>
      <c r="AF20" s="218">
        <f>+entero!BD69</f>
        <v>0.24812128967280206</v>
      </c>
      <c r="AG20" s="218">
        <f>+entero!BE69</f>
        <v>0.2827221127959019</v>
      </c>
      <c r="AH20" s="218">
        <f>+entero!BF69</f>
        <v>0.26513729411463793</v>
      </c>
      <c r="AI20" s="218">
        <f>+entero!BG69</f>
        <v>0.4222958324235246</v>
      </c>
      <c r="AJ20" s="218">
        <f>+entero!BH69</f>
        <v>0.2726917468166979</v>
      </c>
      <c r="AK20" s="218">
        <f>+entero!BI69</f>
        <v>0.30019875063954904</v>
      </c>
      <c r="AL20" s="218">
        <f>+entero!BJ69</f>
        <v>0.3103331152383799</v>
      </c>
      <c r="AM20" s="218">
        <f>+entero!BK69</f>
        <v>0.265175771826792</v>
      </c>
      <c r="AN20" s="218">
        <f>+entero!BL69</f>
        <v>0.3666037788274729</v>
      </c>
      <c r="AO20" s="218">
        <f>+entero!BM69</f>
        <v>0.3200236503315482</v>
      </c>
      <c r="AP20" s="218">
        <f>+entero!BN69</f>
        <v>0.28607621335893746</v>
      </c>
      <c r="AQ20" s="218">
        <f>+entero!BO69</f>
        <v>0.3037125724192782</v>
      </c>
      <c r="AR20" s="218">
        <f>+entero!BP69</f>
        <v>0.5002618657702506</v>
      </c>
      <c r="AS20" s="218">
        <f>+entero!BQ69</f>
        <v>0.4201257281864735</v>
      </c>
      <c r="AT20" s="218">
        <f>+entero!BR69</f>
        <v>0.3451215481658842</v>
      </c>
      <c r="AU20" s="218">
        <f>+entero!BS69</f>
        <v>0.3443676222338036</v>
      </c>
      <c r="AV20" s="218">
        <f>+entero!BT69</f>
        <v>0.2931467431499191</v>
      </c>
      <c r="AW20" s="218">
        <f>+entero!BU69</f>
        <v>0.3563245837116435</v>
      </c>
      <c r="AX20" s="218">
        <f>+entero!BV69</f>
        <v>0.22601511038747518</v>
      </c>
      <c r="AY20" s="218">
        <f>+entero!BW69</f>
        <v>0.2410416477221587</v>
      </c>
      <c r="AZ20" s="218">
        <f>+entero!BX69</f>
        <v>0.27453767585945044</v>
      </c>
      <c r="BA20" s="218">
        <f>+entero!BY69</f>
        <v>0.2886142900073942</v>
      </c>
      <c r="BB20" s="218">
        <f>+entero!BZ69</f>
        <v>0.2621614283697518</v>
      </c>
      <c r="BC20" s="218">
        <f>+entero!CA69</f>
        <v>0.22165410644237377</v>
      </c>
      <c r="BD20" s="218">
        <f>+entero!CB69</f>
        <v>0.25042983230358823</v>
      </c>
      <c r="BE20" s="218">
        <f>+entero!CC69</f>
        <v>0.22723202955897798</v>
      </c>
      <c r="BF20" s="218">
        <f>+entero!CD69</f>
        <v>0.3418180034532376</v>
      </c>
      <c r="BG20" s="218">
        <f>+entero!CE69</f>
        <v>0.32231867097650957</v>
      </c>
      <c r="BH20" s="218">
        <f>+entero!CF69</f>
        <v>0.2371972089948665</v>
      </c>
      <c r="BI20" s="218">
        <f>+entero!CG69</f>
        <v>0.3450752826367938</v>
      </c>
      <c r="BJ20" s="218">
        <f>+entero!CH69</f>
        <v>0.2911786538648302</v>
      </c>
      <c r="BK20" s="218">
        <f>+entero!CI69</f>
        <v>0.3478321515009987</v>
      </c>
      <c r="BL20" s="218">
        <f>+entero!CJ69</f>
        <v>0.32894094302037064</v>
      </c>
      <c r="BM20" s="219">
        <f>+entero!CK69</f>
        <v>0.32146699491762804</v>
      </c>
      <c r="BN20" s="220">
        <f>+entero!CL69</f>
        <v>0.3220431017617225</v>
      </c>
      <c r="BO20" s="220">
        <f>+entero!CM69</f>
        <v>0.32014893278495854</v>
      </c>
      <c r="BP20" s="220">
        <f>+entero!CN69</f>
        <v>0.32300350187583476</v>
      </c>
      <c r="BQ20" s="220">
        <f>+entero!CO69</f>
        <v>0.3112744322844093</v>
      </c>
      <c r="BR20" s="116"/>
      <c r="BS20" s="195"/>
      <c r="BT20" s="3"/>
      <c r="BU20" s="12"/>
      <c r="BV20" s="12"/>
      <c r="BW20" s="12"/>
      <c r="BX20" s="12"/>
      <c r="BY20" s="12"/>
      <c r="BZ20" s="12"/>
      <c r="CA20" s="12"/>
      <c r="CB20" s="12"/>
      <c r="CC20" s="12"/>
      <c r="CD20" s="12"/>
    </row>
    <row r="21" spans="1:82"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6"/>
      <c r="BN21" s="94"/>
      <c r="BO21" s="94"/>
      <c r="BP21" s="94"/>
      <c r="BQ21" s="94"/>
      <c r="BR21" s="116"/>
      <c r="BS21" s="195"/>
      <c r="BT21" s="3"/>
      <c r="BU21" s="12"/>
      <c r="BV21" s="12"/>
      <c r="BW21" s="12"/>
      <c r="BX21" s="12"/>
      <c r="BY21" s="12"/>
      <c r="BZ21" s="12"/>
      <c r="CA21" s="12"/>
      <c r="CB21" s="12"/>
      <c r="CC21" s="12"/>
      <c r="CD21" s="12"/>
    </row>
    <row r="22" spans="1:82" ht="12.75" customHeight="1">
      <c r="A22" s="3"/>
      <c r="B22" s="16"/>
      <c r="C22" s="26"/>
      <c r="D22" s="30" t="s">
        <v>141</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1474.9515742582494</v>
      </c>
      <c r="BI22" s="119">
        <f>+entero!CG71</f>
        <v>1504.0768970043046</v>
      </c>
      <c r="BJ22" s="119">
        <f>+entero!CH71</f>
        <v>1550.1265658565285</v>
      </c>
      <c r="BK22" s="119">
        <f>+entero!CI71</f>
        <v>1572.8572064533716</v>
      </c>
      <c r="BL22" s="119">
        <f>+entero!CJ71</f>
        <v>1586.3715820329983</v>
      </c>
      <c r="BM22" s="116">
        <f>+entero!CK71</f>
        <v>1587.3887385251076</v>
      </c>
      <c r="BN22" s="94">
        <f>+entero!CL71</f>
        <v>1588.8230595566715</v>
      </c>
      <c r="BO22" s="94">
        <f>+entero!CM71</f>
        <v>1588.482893549498</v>
      </c>
      <c r="BP22" s="94">
        <f>+entero!CN71</f>
        <v>1591.7952192467717</v>
      </c>
      <c r="BQ22" s="94">
        <f>+entero!CO71</f>
        <v>1600.1748698766141</v>
      </c>
      <c r="BR22" s="116">
        <f>+entero!CP71</f>
        <v>13.803287843615863</v>
      </c>
      <c r="BS22" s="195">
        <f>+entero!CQ71</f>
        <v>0.008701169385501917</v>
      </c>
      <c r="BT22" s="3"/>
      <c r="BU22" s="12"/>
      <c r="BV22" s="12"/>
      <c r="BW22" s="12"/>
      <c r="BX22" s="12"/>
      <c r="BY22" s="12"/>
      <c r="BZ22" s="12"/>
      <c r="CA22" s="12"/>
      <c r="CB22" s="12"/>
      <c r="CC22" s="12"/>
      <c r="CD22" s="12"/>
    </row>
    <row r="23" spans="1:82" ht="12.75" customHeight="1" hidden="1">
      <c r="A23" s="3"/>
      <c r="B23" s="16"/>
      <c r="C23" s="26"/>
      <c r="D23" s="30" t="s">
        <v>84</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9">
        <f>+entero!CI72</f>
        <v>0</v>
      </c>
      <c r="BL23" s="119">
        <f>+entero!CJ72</f>
        <v>0</v>
      </c>
      <c r="BM23" s="116">
        <f>+entero!CK72</f>
        <v>0</v>
      </c>
      <c r="BN23" s="94">
        <f>+entero!CL72</f>
        <v>0</v>
      </c>
      <c r="BO23" s="94">
        <f>+entero!CM72</f>
        <v>0</v>
      </c>
      <c r="BP23" s="94">
        <f>+entero!CN72</f>
        <v>0</v>
      </c>
      <c r="BQ23" s="94">
        <f>+entero!CO72</f>
        <v>0</v>
      </c>
      <c r="BR23" s="116" t="e">
        <f>+entero!CP72</f>
        <v>#REF!</v>
      </c>
      <c r="BS23" s="195" t="e">
        <f>+entero!CQ72</f>
        <v>#REF!</v>
      </c>
      <c r="BT23" s="3"/>
      <c r="BU23" s="12"/>
      <c r="BV23" s="12"/>
      <c r="BW23" s="12"/>
      <c r="BX23" s="12"/>
      <c r="BY23" s="12"/>
      <c r="BZ23" s="12"/>
      <c r="CA23" s="12"/>
      <c r="CB23" s="12"/>
      <c r="CC23" s="12"/>
      <c r="CD23" s="12"/>
    </row>
    <row r="24" spans="1:82" ht="12.75" customHeight="1" hidden="1">
      <c r="A24" s="3"/>
      <c r="B24" s="16"/>
      <c r="C24" s="26"/>
      <c r="D24" s="217"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9">
        <f>+entero!CI73</f>
        <v>0</v>
      </c>
      <c r="BL24" s="119">
        <f>+entero!CJ73</f>
        <v>0</v>
      </c>
      <c r="BM24" s="116">
        <f>+entero!CK73</f>
        <v>0</v>
      </c>
      <c r="BN24" s="94">
        <f>+entero!CL73</f>
        <v>0</v>
      </c>
      <c r="BO24" s="94">
        <f>+entero!CM73</f>
        <v>0</v>
      </c>
      <c r="BP24" s="94">
        <f>+entero!CN73</f>
        <v>0</v>
      </c>
      <c r="BQ24" s="94">
        <f>+entero!CO73</f>
        <v>0</v>
      </c>
      <c r="BR24" s="116" t="e">
        <f>+entero!CP73</f>
        <v>#REF!</v>
      </c>
      <c r="BS24" s="195" t="e">
        <f>+entero!CQ73</f>
        <v>#REF!</v>
      </c>
      <c r="BT24" s="3"/>
      <c r="BU24" s="12"/>
      <c r="BV24" s="12"/>
      <c r="BW24" s="12"/>
      <c r="BX24" s="12"/>
      <c r="BY24" s="12"/>
      <c r="BZ24" s="12"/>
      <c r="CA24" s="12"/>
      <c r="CB24" s="12"/>
      <c r="CC24" s="12"/>
      <c r="CD24" s="12"/>
    </row>
    <row r="25" spans="1:82" ht="12.75" customHeight="1" hidden="1">
      <c r="A25" s="3"/>
      <c r="B25" s="16"/>
      <c r="C25" s="26"/>
      <c r="D25" s="217"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9">
        <f>+entero!CI74</f>
        <v>0</v>
      </c>
      <c r="BL25" s="119">
        <f>+entero!CJ74</f>
        <v>0</v>
      </c>
      <c r="BM25" s="116">
        <f>+entero!CK74</f>
        <v>0</v>
      </c>
      <c r="BN25" s="94">
        <f>+entero!CL74</f>
        <v>0</v>
      </c>
      <c r="BO25" s="94">
        <f>+entero!CM74</f>
        <v>0</v>
      </c>
      <c r="BP25" s="94">
        <f>+entero!CN74</f>
        <v>0</v>
      </c>
      <c r="BQ25" s="94">
        <f>+entero!CO74</f>
        <v>0</v>
      </c>
      <c r="BR25" s="116" t="e">
        <f>+entero!CP74</f>
        <v>#REF!</v>
      </c>
      <c r="BS25" s="195" t="e">
        <f>+entero!CQ74</f>
        <v>#REF!</v>
      </c>
      <c r="BT25" s="3"/>
      <c r="BU25" s="12"/>
      <c r="BV25" s="12"/>
      <c r="BW25" s="12"/>
      <c r="BX25" s="12"/>
      <c r="BY25" s="12"/>
      <c r="BZ25" s="12"/>
      <c r="CA25" s="12"/>
      <c r="CB25" s="12"/>
      <c r="CC25" s="12"/>
      <c r="CD25" s="12"/>
    </row>
    <row r="26" spans="1:82" ht="12.75" customHeight="1" hidden="1">
      <c r="A26" s="3"/>
      <c r="B26" s="16"/>
      <c r="C26" s="26"/>
      <c r="D26" s="217"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9">
        <f>+entero!CI75</f>
        <v>0</v>
      </c>
      <c r="BL26" s="119">
        <f>+entero!CJ75</f>
        <v>0</v>
      </c>
      <c r="BM26" s="116">
        <f>+entero!CK75</f>
        <v>0</v>
      </c>
      <c r="BN26" s="94">
        <f>+entero!CL75</f>
        <v>0</v>
      </c>
      <c r="BO26" s="94">
        <f>+entero!CM75</f>
        <v>0</v>
      </c>
      <c r="BP26" s="94">
        <f>+entero!CN75</f>
        <v>0</v>
      </c>
      <c r="BQ26" s="94">
        <f>+entero!CO75</f>
        <v>0</v>
      </c>
      <c r="BR26" s="116" t="e">
        <f>+entero!CP75</f>
        <v>#REF!</v>
      </c>
      <c r="BS26" s="195" t="e">
        <f>+entero!CQ75</f>
        <v>#REF!</v>
      </c>
      <c r="BT26" s="3"/>
      <c r="BU26" s="12"/>
      <c r="BV26" s="12"/>
      <c r="BW26" s="12"/>
      <c r="BX26" s="12"/>
      <c r="BY26" s="12"/>
      <c r="BZ26" s="12"/>
      <c r="CA26" s="12"/>
      <c r="CB26" s="12"/>
      <c r="CC26" s="12"/>
      <c r="CD26" s="12"/>
    </row>
    <row r="27" spans="1:82" ht="12.75" customHeight="1" hidden="1">
      <c r="A27" s="3"/>
      <c r="B27" s="16"/>
      <c r="C27" s="26"/>
      <c r="D27" s="217"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9">
        <f>+entero!CI76</f>
        <v>0</v>
      </c>
      <c r="BL27" s="119">
        <f>+entero!CJ76</f>
        <v>0</v>
      </c>
      <c r="BM27" s="116">
        <f>+entero!CK76</f>
        <v>0</v>
      </c>
      <c r="BN27" s="94">
        <f>+entero!CL76</f>
        <v>0</v>
      </c>
      <c r="BO27" s="94">
        <f>+entero!CM76</f>
        <v>0</v>
      </c>
      <c r="BP27" s="94">
        <f>+entero!CN76</f>
        <v>0</v>
      </c>
      <c r="BQ27" s="94">
        <f>+entero!CO76</f>
        <v>0</v>
      </c>
      <c r="BR27" s="116" t="e">
        <f>+entero!CP76</f>
        <v>#REF!</v>
      </c>
      <c r="BS27" s="195" t="e">
        <f>+entero!CQ76</f>
        <v>#REF!</v>
      </c>
      <c r="BT27" s="3"/>
      <c r="BU27" s="12"/>
      <c r="BV27" s="12"/>
      <c r="BW27" s="12"/>
      <c r="BX27" s="12"/>
      <c r="BY27" s="12"/>
      <c r="BZ27" s="12"/>
      <c r="CA27" s="12"/>
      <c r="CB27" s="12"/>
      <c r="CC27" s="12"/>
      <c r="CD27" s="12"/>
    </row>
    <row r="28" spans="1:82" ht="12.75" customHeight="1" hidden="1">
      <c r="A28" s="3"/>
      <c r="B28" s="16"/>
      <c r="C28" s="26"/>
      <c r="D28" s="30" t="s">
        <v>85</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9">
        <f>+entero!CI77</f>
        <v>0</v>
      </c>
      <c r="BL28" s="119">
        <f>+entero!CJ77</f>
        <v>0</v>
      </c>
      <c r="BM28" s="116">
        <f>+entero!CK77</f>
        <v>0</v>
      </c>
      <c r="BN28" s="94">
        <f>+entero!CL77</f>
        <v>0</v>
      </c>
      <c r="BO28" s="94">
        <f>+entero!CM77</f>
        <v>0</v>
      </c>
      <c r="BP28" s="94">
        <f>+entero!CN77</f>
        <v>0</v>
      </c>
      <c r="BQ28" s="94">
        <f>+entero!CO77</f>
        <v>0</v>
      </c>
      <c r="BR28" s="116" t="e">
        <f>+entero!CP77</f>
        <v>#REF!</v>
      </c>
      <c r="BS28" s="195" t="e">
        <f>+entero!CQ77</f>
        <v>#REF!</v>
      </c>
      <c r="BT28" s="3"/>
      <c r="BU28" s="12"/>
      <c r="BV28" s="12"/>
      <c r="BW28" s="12"/>
      <c r="BX28" s="12"/>
      <c r="BY28" s="12"/>
      <c r="BZ28" s="12"/>
      <c r="CA28" s="12"/>
      <c r="CB28" s="12"/>
      <c r="CC28" s="12"/>
      <c r="CD28" s="12"/>
    </row>
    <row r="29" spans="1:82" ht="12.75" customHeight="1" hidden="1">
      <c r="A29" s="3"/>
      <c r="B29" s="16"/>
      <c r="C29" s="26"/>
      <c r="D29" s="217"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9">
        <f>+entero!CI78</f>
        <v>0</v>
      </c>
      <c r="BL29" s="119">
        <f>+entero!CJ78</f>
        <v>0</v>
      </c>
      <c r="BM29" s="116">
        <f>+entero!CK78</f>
        <v>0</v>
      </c>
      <c r="BN29" s="94">
        <f>+entero!CL78</f>
        <v>0</v>
      </c>
      <c r="BO29" s="94">
        <f>+entero!CM78</f>
        <v>0</v>
      </c>
      <c r="BP29" s="94">
        <f>+entero!CN78</f>
        <v>0</v>
      </c>
      <c r="BQ29" s="94">
        <f>+entero!CO78</f>
        <v>0</v>
      </c>
      <c r="BR29" s="116" t="e">
        <f>+entero!CP78</f>
        <v>#REF!</v>
      </c>
      <c r="BS29" s="195" t="e">
        <f>+entero!CQ78</f>
        <v>#REF!</v>
      </c>
      <c r="BT29" s="3"/>
      <c r="BU29" s="12"/>
      <c r="BV29" s="12"/>
      <c r="BW29" s="12"/>
      <c r="BX29" s="12"/>
      <c r="BY29" s="12"/>
      <c r="BZ29" s="12"/>
      <c r="CA29" s="12"/>
      <c r="CB29" s="12"/>
      <c r="CC29" s="12"/>
      <c r="CD29" s="12"/>
    </row>
    <row r="30" spans="1:82" ht="12.75" customHeight="1" hidden="1">
      <c r="A30" s="3"/>
      <c r="B30" s="16"/>
      <c r="C30" s="26"/>
      <c r="D30" s="217"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9">
        <f>+entero!CI79</f>
        <v>0</v>
      </c>
      <c r="BL30" s="119">
        <f>+entero!CJ79</f>
        <v>0</v>
      </c>
      <c r="BM30" s="116">
        <f>+entero!CK79</f>
        <v>0</v>
      </c>
      <c r="BN30" s="94">
        <f>+entero!CL79</f>
        <v>0</v>
      </c>
      <c r="BO30" s="94">
        <f>+entero!CM79</f>
        <v>0</v>
      </c>
      <c r="BP30" s="94">
        <f>+entero!CN79</f>
        <v>0</v>
      </c>
      <c r="BQ30" s="94">
        <f>+entero!CO79</f>
        <v>0</v>
      </c>
      <c r="BR30" s="116" t="e">
        <f>+entero!CP79</f>
        <v>#REF!</v>
      </c>
      <c r="BS30" s="195" t="e">
        <f>+entero!CQ79</f>
        <v>#REF!</v>
      </c>
      <c r="BT30" s="3"/>
      <c r="BU30" s="12"/>
      <c r="BV30" s="12"/>
      <c r="BW30" s="12"/>
      <c r="BX30" s="12"/>
      <c r="BY30" s="12"/>
      <c r="BZ30" s="12"/>
      <c r="CA30" s="12"/>
      <c r="CB30" s="12"/>
      <c r="CC30" s="12"/>
      <c r="CD30" s="12"/>
    </row>
    <row r="31" spans="1:82" ht="12.75" customHeight="1" hidden="1">
      <c r="A31" s="3"/>
      <c r="B31" s="16"/>
      <c r="C31" s="26"/>
      <c r="D31" s="217"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9">
        <f>+entero!CI80</f>
        <v>0</v>
      </c>
      <c r="BL31" s="119">
        <f>+entero!CJ80</f>
        <v>0</v>
      </c>
      <c r="BM31" s="116">
        <f>+entero!CK80</f>
        <v>0</v>
      </c>
      <c r="BN31" s="94">
        <f>+entero!CL80</f>
        <v>0</v>
      </c>
      <c r="BO31" s="94">
        <f>+entero!CM80</f>
        <v>0</v>
      </c>
      <c r="BP31" s="94">
        <f>+entero!CN80</f>
        <v>0</v>
      </c>
      <c r="BQ31" s="94">
        <f>+entero!CO80</f>
        <v>0</v>
      </c>
      <c r="BR31" s="116" t="e">
        <f>+entero!CP80</f>
        <v>#REF!</v>
      </c>
      <c r="BS31" s="195" t="e">
        <f>+entero!CQ80</f>
        <v>#REF!</v>
      </c>
      <c r="BT31" s="3"/>
      <c r="BU31" s="12"/>
      <c r="BV31" s="12"/>
      <c r="BW31" s="12"/>
      <c r="BX31" s="12"/>
      <c r="BY31" s="12"/>
      <c r="BZ31" s="12"/>
      <c r="CA31" s="12"/>
      <c r="CB31" s="12"/>
      <c r="CC31" s="12"/>
      <c r="CD31" s="12"/>
    </row>
    <row r="32" spans="1:82" ht="12.75" customHeight="1" hidden="1">
      <c r="A32" s="3"/>
      <c r="B32" s="16"/>
      <c r="C32" s="26"/>
      <c r="D32" s="217"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9">
        <f>+entero!CI81</f>
        <v>0</v>
      </c>
      <c r="BL32" s="119">
        <f>+entero!CJ81</f>
        <v>0</v>
      </c>
      <c r="BM32" s="116">
        <f>+entero!CK81</f>
        <v>0</v>
      </c>
      <c r="BN32" s="94">
        <f>+entero!CL81</f>
        <v>0</v>
      </c>
      <c r="BO32" s="94">
        <f>+entero!CM81</f>
        <v>0</v>
      </c>
      <c r="BP32" s="94">
        <f>+entero!CN81</f>
        <v>0</v>
      </c>
      <c r="BQ32" s="94">
        <f>+entero!CO81</f>
        <v>0</v>
      </c>
      <c r="BR32" s="116" t="e">
        <f>+entero!CP81</f>
        <v>#REF!</v>
      </c>
      <c r="BS32" s="195" t="e">
        <f>+entero!CQ81</f>
        <v>#REF!</v>
      </c>
      <c r="BT32" s="3"/>
      <c r="BU32" s="12"/>
      <c r="BV32" s="12"/>
      <c r="BW32" s="12"/>
      <c r="BX32" s="12"/>
      <c r="BY32" s="12"/>
      <c r="BZ32" s="12"/>
      <c r="CA32" s="12"/>
      <c r="CB32" s="12"/>
      <c r="CC32" s="12"/>
      <c r="CD32" s="12"/>
    </row>
    <row r="33" spans="1:82" ht="12.75" customHeight="1" hidden="1">
      <c r="A33" s="3"/>
      <c r="B33" s="16"/>
      <c r="C33" s="26"/>
      <c r="D33" s="30" t="s">
        <v>86</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9">
        <f>+entero!CI82</f>
        <v>0</v>
      </c>
      <c r="BL33" s="119">
        <f>+entero!CJ82</f>
        <v>0</v>
      </c>
      <c r="BM33" s="116">
        <f>+entero!CK82</f>
        <v>0</v>
      </c>
      <c r="BN33" s="94">
        <f>+entero!CL82</f>
        <v>0</v>
      </c>
      <c r="BO33" s="94">
        <f>+entero!CM82</f>
        <v>0</v>
      </c>
      <c r="BP33" s="94">
        <f>+entero!CN82</f>
        <v>0</v>
      </c>
      <c r="BQ33" s="94">
        <f>+entero!CO82</f>
        <v>0</v>
      </c>
      <c r="BR33" s="116" t="e">
        <f>+entero!CP82</f>
        <v>#REF!</v>
      </c>
      <c r="BS33" s="195" t="e">
        <f>+entero!CQ82</f>
        <v>#REF!</v>
      </c>
      <c r="BT33" s="3"/>
      <c r="BU33" s="12"/>
      <c r="BV33" s="12"/>
      <c r="BW33" s="12"/>
      <c r="BX33" s="12"/>
      <c r="BY33" s="12"/>
      <c r="BZ33" s="12"/>
      <c r="CA33" s="12"/>
      <c r="CB33" s="12"/>
      <c r="CC33" s="12"/>
      <c r="CD33" s="12"/>
    </row>
    <row r="34" spans="1:82" ht="12.75" customHeight="1" hidden="1">
      <c r="A34" s="3"/>
      <c r="B34" s="16"/>
      <c r="C34" s="26"/>
      <c r="D34" s="217"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9">
        <f>+entero!CI83</f>
        <v>0</v>
      </c>
      <c r="BL34" s="119">
        <f>+entero!CJ83</f>
        <v>0</v>
      </c>
      <c r="BM34" s="116">
        <f>+entero!CK83</f>
        <v>0</v>
      </c>
      <c r="BN34" s="94">
        <f>+entero!CL83</f>
        <v>0</v>
      </c>
      <c r="BO34" s="94">
        <f>+entero!CM83</f>
        <v>0</v>
      </c>
      <c r="BP34" s="94">
        <f>+entero!CN83</f>
        <v>0</v>
      </c>
      <c r="BQ34" s="94">
        <f>+entero!CO83</f>
        <v>0</v>
      </c>
      <c r="BR34" s="116" t="e">
        <f>+entero!CP83</f>
        <v>#REF!</v>
      </c>
      <c r="BS34" s="195" t="e">
        <f>+entero!CQ83</f>
        <v>#REF!</v>
      </c>
      <c r="BT34" s="3"/>
      <c r="BU34" s="12"/>
      <c r="BV34" s="12"/>
      <c r="BW34" s="12"/>
      <c r="BX34" s="12"/>
      <c r="BY34" s="12"/>
      <c r="BZ34" s="12"/>
      <c r="CA34" s="12"/>
      <c r="CB34" s="12"/>
      <c r="CC34" s="12"/>
      <c r="CD34" s="12"/>
    </row>
    <row r="35" spans="1:82" ht="12.75" customHeight="1" hidden="1">
      <c r="A35" s="3"/>
      <c r="B35" s="16"/>
      <c r="C35" s="26"/>
      <c r="D35" s="217"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9">
        <f>+entero!CI84</f>
        <v>0</v>
      </c>
      <c r="BL35" s="119">
        <f>+entero!CJ84</f>
        <v>0</v>
      </c>
      <c r="BM35" s="116">
        <f>+entero!CK84</f>
        <v>0</v>
      </c>
      <c r="BN35" s="94">
        <f>+entero!CL84</f>
        <v>0</v>
      </c>
      <c r="BO35" s="94">
        <f>+entero!CM84</f>
        <v>0</v>
      </c>
      <c r="BP35" s="94">
        <f>+entero!CN84</f>
        <v>0</v>
      </c>
      <c r="BQ35" s="94">
        <f>+entero!CO84</f>
        <v>0</v>
      </c>
      <c r="BR35" s="116" t="e">
        <f>+entero!CP84</f>
        <v>#REF!</v>
      </c>
      <c r="BS35" s="195" t="e">
        <f>+entero!CQ84</f>
        <v>#REF!</v>
      </c>
      <c r="BT35" s="3"/>
      <c r="BU35" s="12"/>
      <c r="BV35" s="12"/>
      <c r="BW35" s="12"/>
      <c r="BX35" s="12"/>
      <c r="BY35" s="12"/>
      <c r="BZ35" s="12"/>
      <c r="CA35" s="12"/>
      <c r="CB35" s="12"/>
      <c r="CC35" s="12"/>
      <c r="CD35" s="12"/>
    </row>
    <row r="36" spans="1:82" ht="12.75" customHeight="1" hidden="1">
      <c r="A36" s="3"/>
      <c r="B36" s="16"/>
      <c r="C36" s="26"/>
      <c r="D36" s="217"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9">
        <f>+entero!CI85</f>
        <v>0</v>
      </c>
      <c r="BL36" s="119">
        <f>+entero!CJ85</f>
        <v>0</v>
      </c>
      <c r="BM36" s="116">
        <f>+entero!CK85</f>
        <v>0</v>
      </c>
      <c r="BN36" s="94">
        <f>+entero!CL85</f>
        <v>0</v>
      </c>
      <c r="BO36" s="94">
        <f>+entero!CM85</f>
        <v>0</v>
      </c>
      <c r="BP36" s="94">
        <f>+entero!CN85</f>
        <v>0</v>
      </c>
      <c r="BQ36" s="94">
        <f>+entero!CO85</f>
        <v>0</v>
      </c>
      <c r="BR36" s="116" t="e">
        <f>+entero!CP85</f>
        <v>#REF!</v>
      </c>
      <c r="BS36" s="195" t="e">
        <f>+entero!CQ85</f>
        <v>#REF!</v>
      </c>
      <c r="BT36" s="3"/>
      <c r="BU36" s="12"/>
      <c r="BV36" s="12"/>
      <c r="BW36" s="12"/>
      <c r="BX36" s="12"/>
      <c r="BY36" s="12"/>
      <c r="BZ36" s="12"/>
      <c r="CA36" s="12"/>
      <c r="CB36" s="12"/>
      <c r="CC36" s="12"/>
      <c r="CD36" s="12"/>
    </row>
    <row r="37" spans="1:82" ht="12.75" customHeight="1" hidden="1">
      <c r="A37" s="3"/>
      <c r="B37" s="16"/>
      <c r="C37" s="26"/>
      <c r="D37" s="217"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9">
        <f>+entero!CI86</f>
        <v>0</v>
      </c>
      <c r="BL37" s="119">
        <f>+entero!CJ86</f>
        <v>0</v>
      </c>
      <c r="BM37" s="116">
        <f>+entero!CK86</f>
        <v>0</v>
      </c>
      <c r="BN37" s="94">
        <f>+entero!CL86</f>
        <v>0</v>
      </c>
      <c r="BO37" s="94">
        <f>+entero!CM86</f>
        <v>0</v>
      </c>
      <c r="BP37" s="94">
        <f>+entero!CN86</f>
        <v>0</v>
      </c>
      <c r="BQ37" s="94">
        <f>+entero!CO86</f>
        <v>0</v>
      </c>
      <c r="BR37" s="116" t="e">
        <f>+entero!CP86</f>
        <v>#REF!</v>
      </c>
      <c r="BS37" s="195" t="e">
        <f>+entero!CQ86</f>
        <v>#REF!</v>
      </c>
      <c r="BT37" s="3"/>
      <c r="BU37" s="12"/>
      <c r="BV37" s="12"/>
      <c r="BW37" s="12"/>
      <c r="BX37" s="12"/>
      <c r="BY37" s="12"/>
      <c r="BZ37" s="12"/>
      <c r="CA37" s="12"/>
      <c r="CB37" s="12"/>
      <c r="CC37" s="12"/>
      <c r="CD37" s="12"/>
    </row>
    <row r="38" spans="1:82" ht="12.75" customHeight="1">
      <c r="A38" s="3"/>
      <c r="B38" s="16"/>
      <c r="C38" s="26"/>
      <c r="D38" s="30" t="s">
        <v>120</v>
      </c>
      <c r="E38" s="45"/>
      <c r="F38" s="45"/>
      <c r="G38" s="45"/>
      <c r="H38" s="45"/>
      <c r="I38" s="116"/>
      <c r="J38" s="116"/>
      <c r="K38" s="116"/>
      <c r="L38" s="116"/>
      <c r="M38" s="119"/>
      <c r="N38" s="119"/>
      <c r="O38" s="119"/>
      <c r="P38" s="119"/>
      <c r="Q38" s="218">
        <f>+entero!AO87</f>
        <v>0.07745967581324666</v>
      </c>
      <c r="R38" s="218">
        <f>+entero!AP87</f>
        <v>0.08215289965920462</v>
      </c>
      <c r="S38" s="218">
        <f>+entero!AQ87</f>
        <v>0.08904566720621429</v>
      </c>
      <c r="T38" s="218">
        <f>+entero!AR87</f>
        <v>0.09396993289318152</v>
      </c>
      <c r="U38" s="218">
        <f>+entero!AS87</f>
        <v>0.10294956902782354</v>
      </c>
      <c r="V38" s="218">
        <f>+entero!AT87</f>
        <v>0.12025764571242725</v>
      </c>
      <c r="W38" s="218">
        <f>+entero!AU87</f>
        <v>0.1299949687489404</v>
      </c>
      <c r="X38" s="218">
        <f>+entero!AV87</f>
        <v>0.13613438461995359</v>
      </c>
      <c r="Y38" s="218">
        <f>+entero!AW87</f>
        <v>0.1386659984004525</v>
      </c>
      <c r="Z38" s="218">
        <f>+entero!AX87</f>
        <v>0.14395608408291696</v>
      </c>
      <c r="AA38" s="218">
        <f>+entero!AY87</f>
        <v>0.15095823134394531</v>
      </c>
      <c r="AB38" s="218">
        <f>+entero!AZ87</f>
        <v>0.16184433932926395</v>
      </c>
      <c r="AC38" s="218">
        <f>+entero!BA87</f>
        <v>0.1721189140395754</v>
      </c>
      <c r="AD38" s="218">
        <f>+entero!BB87</f>
        <v>0.17758172244881765</v>
      </c>
      <c r="AE38" s="218">
        <f>+entero!BC87</f>
        <v>0.19155299460196726</v>
      </c>
      <c r="AF38" s="218">
        <f>+entero!BD87</f>
        <v>0.1989330752098567</v>
      </c>
      <c r="AG38" s="218">
        <f>+entero!BE87</f>
        <v>0.20547366732740333</v>
      </c>
      <c r="AH38" s="218">
        <f>+entero!BF87</f>
        <v>0.2158936132996034</v>
      </c>
      <c r="AI38" s="218">
        <f>+entero!BG87</f>
        <v>0.236141897915716</v>
      </c>
      <c r="AJ38" s="218">
        <f>+entero!BH87</f>
        <v>0.26250013791996796</v>
      </c>
      <c r="AK38" s="218">
        <f>+entero!BI87</f>
        <v>0.2794668323311141</v>
      </c>
      <c r="AL38" s="218">
        <f>+entero!BJ87</f>
        <v>0.2935418614867992</v>
      </c>
      <c r="AM38" s="218">
        <f>+entero!BK87</f>
        <v>0.30915025238759763</v>
      </c>
      <c r="AN38" s="218">
        <f>+entero!BL87</f>
        <v>0.33063342748198976</v>
      </c>
      <c r="AO38" s="218">
        <f>+entero!BM87</f>
        <v>0.3567039495650848</v>
      </c>
      <c r="AP38" s="218">
        <f>+entero!BN87</f>
        <v>0.3756161058575054</v>
      </c>
      <c r="AQ38" s="218">
        <f>+entero!BO87</f>
        <v>0.390575157645628</v>
      </c>
      <c r="AR38" s="218">
        <f>+entero!BP87</f>
        <v>0.4184949648725796</v>
      </c>
      <c r="AS38" s="218">
        <f>+entero!BQ87</f>
        <v>0.4449523438491432</v>
      </c>
      <c r="AT38" s="218">
        <f>+entero!BR87</f>
        <v>0.46745319180151984</v>
      </c>
      <c r="AU38" s="218">
        <f>+entero!BS87</f>
        <v>0.4852211813782871</v>
      </c>
      <c r="AV38" s="218">
        <f>+entero!BT87</f>
        <v>0.496166972571386</v>
      </c>
      <c r="AW38" s="218">
        <f>+entero!BU87</f>
        <v>0.4959006054252543</v>
      </c>
      <c r="AX38" s="218">
        <f>+entero!BV87</f>
        <v>0.48118689033797724</v>
      </c>
      <c r="AY38" s="218">
        <f>+entero!BW87</f>
        <v>0.46638053324052564</v>
      </c>
      <c r="AZ38" s="218">
        <f>+entero!BX87</f>
        <v>0.45550398358827154</v>
      </c>
      <c r="BA38" s="218">
        <f>+entero!BY87</f>
        <v>0.44296225912300713</v>
      </c>
      <c r="BB38" s="218">
        <f>+entero!BZ87</f>
        <v>0.4329196440454519</v>
      </c>
      <c r="BC38" s="218">
        <f>+entero!CA87</f>
        <v>0.4246948350991203</v>
      </c>
      <c r="BD38" s="218">
        <f>+entero!CB87</f>
        <v>0.4186571969711983</v>
      </c>
      <c r="BE38" s="218">
        <f>+entero!CC87</f>
        <v>0.41383627031689624</v>
      </c>
      <c r="BF38" s="218">
        <f>+entero!CD87</f>
        <v>0.4169528537549975</v>
      </c>
      <c r="BG38" s="218">
        <f>+entero!CE87</f>
        <v>0.4166314095490758</v>
      </c>
      <c r="BH38" s="218">
        <f>+entero!CF87</f>
        <v>0.4249967683109419</v>
      </c>
      <c r="BI38" s="218">
        <f>+entero!CG87</f>
        <v>0.4340199033454815</v>
      </c>
      <c r="BJ38" s="218">
        <f>+entero!CH87</f>
        <v>0.44561145390831314</v>
      </c>
      <c r="BK38" s="218">
        <f>+entero!CI87</f>
        <v>0.4506230369314684</v>
      </c>
      <c r="BL38" s="218">
        <f>+entero!CJ87</f>
        <v>0.4546896583820511</v>
      </c>
      <c r="BM38" s="219">
        <f>+entero!CK87</f>
        <v>0.4558210831547769</v>
      </c>
      <c r="BN38" s="220">
        <f>+entero!CL87</f>
        <v>0.45615258989078616</v>
      </c>
      <c r="BO38" s="220">
        <f>+entero!CM87</f>
        <v>0.4562052375764508</v>
      </c>
      <c r="BP38" s="220">
        <f>+entero!CN87</f>
        <v>0.4567396625947332</v>
      </c>
      <c r="BQ38" s="220">
        <f>+entero!CO87</f>
        <v>0.4591584009952196</v>
      </c>
      <c r="BR38" s="116"/>
      <c r="BS38" s="195"/>
      <c r="BT38" s="3"/>
      <c r="BU38" s="12"/>
      <c r="BV38" s="12"/>
      <c r="BW38" s="12"/>
      <c r="BX38" s="12"/>
      <c r="BY38" s="12"/>
      <c r="BZ38" s="12"/>
      <c r="CA38" s="12"/>
      <c r="CB38" s="12"/>
      <c r="CC38" s="12"/>
      <c r="CD38" s="12"/>
    </row>
    <row r="39" spans="1:82"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6"/>
      <c r="BN39" s="94"/>
      <c r="BO39" s="94"/>
      <c r="BP39" s="94"/>
      <c r="BQ39" s="94"/>
      <c r="BR39" s="116"/>
      <c r="BS39" s="195"/>
      <c r="BT39" s="3"/>
      <c r="BU39" s="12"/>
      <c r="BV39" s="12"/>
      <c r="BW39" s="12"/>
      <c r="BX39" s="12"/>
      <c r="BY39" s="12"/>
      <c r="BZ39" s="12"/>
      <c r="CA39" s="12"/>
      <c r="CB39" s="12"/>
      <c r="CC39" s="12"/>
      <c r="CD39" s="12"/>
    </row>
    <row r="40" spans="1:82" ht="12.75" customHeight="1">
      <c r="A40" s="3"/>
      <c r="B40" s="16"/>
      <c r="C40" s="26"/>
      <c r="D40" s="30" t="s">
        <v>142</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1726.4752695203015</v>
      </c>
      <c r="BI40" s="119">
        <f>+entero!CG89</f>
        <v>1968.7783376236011</v>
      </c>
      <c r="BJ40" s="119">
        <f>+entero!CH89</f>
        <v>2170.3558116666427</v>
      </c>
      <c r="BK40" s="119">
        <f>+entero!CI89</f>
        <v>2128.53753132231</v>
      </c>
      <c r="BL40" s="119">
        <f>+entero!CJ89</f>
        <v>2259.9128511343615</v>
      </c>
      <c r="BM40" s="116">
        <f>+entero!CK89</f>
        <v>2241.616007518867</v>
      </c>
      <c r="BN40" s="94">
        <f>+entero!CL89</f>
        <v>2221.9946281874463</v>
      </c>
      <c r="BO40" s="94">
        <f>+entero!CM89</f>
        <v>2207.2372393782643</v>
      </c>
      <c r="BP40" s="94">
        <f>+entero!CN89</f>
        <v>2213.3462781157104</v>
      </c>
      <c r="BQ40" s="94">
        <f>+entero!CO89</f>
        <v>2254.363925174534</v>
      </c>
      <c r="BR40" s="116">
        <f>+entero!CP89</f>
        <v>-5.548925959827557</v>
      </c>
      <c r="BS40" s="195">
        <f>+entero!CQ89</f>
        <v>-0.0024553716560540284</v>
      </c>
      <c r="BT40" s="3"/>
      <c r="BU40" s="12"/>
      <c r="BV40" s="12"/>
      <c r="BW40" s="12"/>
      <c r="BX40" s="12"/>
      <c r="BY40" s="12"/>
      <c r="BZ40" s="12"/>
      <c r="CA40" s="12"/>
      <c r="CB40" s="12"/>
      <c r="CC40" s="12"/>
      <c r="CD40" s="12"/>
    </row>
    <row r="41" spans="1:82" ht="12.75" customHeight="1">
      <c r="A41" s="3"/>
      <c r="B41" s="16"/>
      <c r="C41" s="26"/>
      <c r="D41" s="30" t="s">
        <v>107</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528.1659971305596</v>
      </c>
      <c r="BI41" s="119">
        <f>+entero!CG90</f>
        <v>737.4954088952655</v>
      </c>
      <c r="BJ41" s="119">
        <f>+entero!CH90</f>
        <v>925.5843615494979</v>
      </c>
      <c r="BK41" s="119">
        <f>+entero!CI90</f>
        <v>879.5225251076042</v>
      </c>
      <c r="BL41" s="119">
        <f>+entero!CJ90</f>
        <v>1024.9408895265424</v>
      </c>
      <c r="BM41" s="116">
        <f>+entero!CK90</f>
        <v>1005.1572453371592</v>
      </c>
      <c r="BN41" s="94">
        <f>+entero!CL90</f>
        <v>986.0500717360115</v>
      </c>
      <c r="BO41" s="94">
        <f>+entero!CM90</f>
        <v>984.4027259684362</v>
      </c>
      <c r="BP41" s="94">
        <f>+entero!CN90</f>
        <v>988.6210903873746</v>
      </c>
      <c r="BQ41" s="94">
        <f>+entero!CO90</f>
        <v>1008.1579626972742</v>
      </c>
      <c r="BR41" s="116">
        <f>+entero!CP90</f>
        <v>-16.78292682926815</v>
      </c>
      <c r="BS41" s="195">
        <f>+entero!CQ90</f>
        <v>-0.0163745314493412</v>
      </c>
      <c r="BT41" s="3"/>
      <c r="BU41" s="12"/>
      <c r="BV41" s="12"/>
      <c r="BW41" s="12"/>
      <c r="BX41" s="12"/>
      <c r="BY41" s="12"/>
      <c r="BZ41" s="12"/>
      <c r="CA41" s="12"/>
      <c r="CB41" s="12"/>
      <c r="CC41" s="12"/>
      <c r="CD41" s="12"/>
    </row>
    <row r="42" spans="1:82" ht="12.75" customHeight="1">
      <c r="A42" s="3"/>
      <c r="B42" s="16"/>
      <c r="C42" s="26"/>
      <c r="D42" s="30" t="s">
        <v>108</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277.76440225394555</v>
      </c>
      <c r="BI42" s="119">
        <f>+entero!CG91</f>
        <v>247.60722908321378</v>
      </c>
      <c r="BJ42" s="119">
        <f>+entero!CH91</f>
        <v>216.05983166571016</v>
      </c>
      <c r="BK42" s="119">
        <f>+entero!CI91</f>
        <v>205.9468597862267</v>
      </c>
      <c r="BL42" s="119">
        <f>+entero!CJ91</f>
        <v>206.48904056097564</v>
      </c>
      <c r="BM42" s="116">
        <f>+entero!CK91</f>
        <v>206.52333037446198</v>
      </c>
      <c r="BN42" s="94">
        <f>+entero!CL91</f>
        <v>209.67584113486373</v>
      </c>
      <c r="BO42" s="94">
        <f>+entero!CM91</f>
        <v>209.68674500860834</v>
      </c>
      <c r="BP42" s="94">
        <f>+entero!CN91</f>
        <v>209.6980792984218</v>
      </c>
      <c r="BQ42" s="94">
        <f>+entero!CO91</f>
        <v>209.7097005322812</v>
      </c>
      <c r="BR42" s="116">
        <f>+entero!CP91</f>
        <v>3.2206599713055653</v>
      </c>
      <c r="BS42" s="195">
        <f>+entero!CQ91</f>
        <v>0.015597244108238817</v>
      </c>
      <c r="BT42" s="3"/>
      <c r="BU42" s="12"/>
      <c r="BV42" s="12"/>
      <c r="BW42" s="12"/>
      <c r="BX42" s="12"/>
      <c r="BY42" s="12"/>
      <c r="BZ42" s="12"/>
      <c r="CA42" s="12"/>
      <c r="CB42" s="12"/>
      <c r="CC42" s="12"/>
      <c r="CD42" s="12"/>
    </row>
    <row r="43" spans="1:82" ht="12.75" customHeight="1">
      <c r="A43" s="3"/>
      <c r="B43" s="16"/>
      <c r="C43" s="26"/>
      <c r="D43" s="30" t="s">
        <v>109</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200.8449067431851</v>
      </c>
      <c r="BI43" s="119">
        <f>+entero!CG92</f>
        <v>239.1416068866571</v>
      </c>
      <c r="BJ43" s="119">
        <f>+entero!CH92</f>
        <v>273.02338593974173</v>
      </c>
      <c r="BK43" s="119">
        <f>+entero!CI92</f>
        <v>295.0880918220947</v>
      </c>
      <c r="BL43" s="119">
        <f>+entero!CJ92</f>
        <v>286.81979913916786</v>
      </c>
      <c r="BM43" s="116">
        <f>+entero!CK92</f>
        <v>288.3459110473458</v>
      </c>
      <c r="BN43" s="94">
        <f>+entero!CL92</f>
        <v>292.02926829268296</v>
      </c>
      <c r="BO43" s="94">
        <f>+entero!CM92</f>
        <v>278.8985652797705</v>
      </c>
      <c r="BP43" s="94">
        <f>+entero!CN92</f>
        <v>280.7784791965567</v>
      </c>
      <c r="BQ43" s="94">
        <f>+entero!CO92</f>
        <v>302.2447632711622</v>
      </c>
      <c r="BR43" s="116">
        <f>+entero!CP92</f>
        <v>15.42496413199433</v>
      </c>
      <c r="BS43" s="195">
        <f>+entero!CQ92</f>
        <v>0.05377928643102492</v>
      </c>
      <c r="BT43" s="3"/>
      <c r="BU43" s="12"/>
      <c r="BV43" s="12"/>
      <c r="BW43" s="12"/>
      <c r="BX43" s="12"/>
      <c r="BY43" s="12"/>
      <c r="BZ43" s="12"/>
      <c r="CA43" s="12"/>
      <c r="CB43" s="12"/>
      <c r="CC43" s="12"/>
      <c r="CD43" s="12"/>
    </row>
    <row r="44" spans="1:82" ht="12.75" customHeight="1">
      <c r="A44" s="3"/>
      <c r="B44" s="16"/>
      <c r="C44" s="26"/>
      <c r="D44" s="30" t="s">
        <v>110</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719.6999633926113</v>
      </c>
      <c r="BI44" s="119">
        <f>+entero!CG93</f>
        <v>744.5340927584649</v>
      </c>
      <c r="BJ44" s="119">
        <f>+entero!CH93</f>
        <v>755.6882325116931</v>
      </c>
      <c r="BK44" s="119">
        <f>+entero!CI93</f>
        <v>747.9800546063844</v>
      </c>
      <c r="BL44" s="119">
        <f>+entero!CJ93</f>
        <v>741.6631219076756</v>
      </c>
      <c r="BM44" s="116">
        <f>+entero!CK93</f>
        <v>741.5895207598995</v>
      </c>
      <c r="BN44" s="94">
        <f>+entero!CL93</f>
        <v>734.2394470238881</v>
      </c>
      <c r="BO44" s="94">
        <f>+entero!CM93</f>
        <v>734.2492031214492</v>
      </c>
      <c r="BP44" s="94">
        <f>+entero!CN93</f>
        <v>734.2486292333574</v>
      </c>
      <c r="BQ44" s="94">
        <f>+entero!CO93</f>
        <v>734.2514986738164</v>
      </c>
      <c r="BR44" s="116">
        <f>+entero!CP93</f>
        <v>-7.411623233859245</v>
      </c>
      <c r="BS44" s="195">
        <f>+entero!CQ93</f>
        <v>-0.00999324762810827</v>
      </c>
      <c r="BT44" s="3"/>
      <c r="BU44" s="12"/>
      <c r="BV44" s="12"/>
      <c r="BW44" s="12"/>
      <c r="BX44" s="12"/>
      <c r="BY44" s="12"/>
      <c r="BZ44" s="12"/>
      <c r="CA44" s="12"/>
      <c r="CB44" s="12"/>
      <c r="CC44" s="12"/>
      <c r="CD44" s="12"/>
    </row>
    <row r="45" spans="1:82" ht="12.75" customHeight="1">
      <c r="A45" s="3"/>
      <c r="B45" s="16"/>
      <c r="C45" s="26"/>
      <c r="D45" s="30" t="s">
        <v>127</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489.9367288378766</v>
      </c>
      <c r="BI45" s="119">
        <f>+entero!CG94</f>
        <v>749.9271162123388</v>
      </c>
      <c r="BJ45" s="119">
        <f>+entero!CH94</f>
        <v>948.8124820659972</v>
      </c>
      <c r="BK45" s="119">
        <f>+entero!CI94</f>
        <v>919.3588235294119</v>
      </c>
      <c r="BL45" s="119">
        <f>+entero!CJ94</f>
        <v>1059.5866571018653</v>
      </c>
      <c r="BM45" s="116">
        <f>+entero!CK94</f>
        <v>1041.8268292682926</v>
      </c>
      <c r="BN45" s="94">
        <f>+entero!CL94</f>
        <v>1025.2862266857965</v>
      </c>
      <c r="BO45" s="94">
        <f>+entero!CM94</f>
        <v>1014.5275466284075</v>
      </c>
      <c r="BP45" s="94">
        <f>+entero!CN94</f>
        <v>1019.1644189383071</v>
      </c>
      <c r="BQ45" s="94">
        <f>+entero!CO94</f>
        <v>1052.2998565279772</v>
      </c>
      <c r="BR45" s="116">
        <f>+entero!CP94</f>
        <v>-7.286800573888058</v>
      </c>
      <c r="BS45" s="195">
        <f>+entero!CQ94</f>
        <v>-0.006877021832096819</v>
      </c>
      <c r="BT45" s="3"/>
      <c r="BU45" s="12"/>
      <c r="BV45" s="12"/>
      <c r="BW45" s="12"/>
      <c r="BX45" s="12"/>
      <c r="BY45" s="12"/>
      <c r="BZ45" s="12"/>
      <c r="CA45" s="12"/>
      <c r="CB45" s="12"/>
      <c r="CC45" s="12"/>
      <c r="CD45" s="12"/>
    </row>
    <row r="46" spans="1:82" ht="12.75" customHeight="1">
      <c r="A46" s="3"/>
      <c r="B46" s="16"/>
      <c r="C46" s="26"/>
      <c r="D46" s="30" t="s">
        <v>128</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401.26111908177904</v>
      </c>
      <c r="BI46" s="119">
        <f>+entero!CG95</f>
        <v>633.4162123385942</v>
      </c>
      <c r="BJ46" s="119">
        <f>+entero!CH95</f>
        <v>794.1667144906744</v>
      </c>
      <c r="BK46" s="119">
        <f>+entero!CI95</f>
        <v>749.9637015781924</v>
      </c>
      <c r="BL46" s="119">
        <f>+entero!CJ95</f>
        <v>894.6615494978481</v>
      </c>
      <c r="BM46" s="116">
        <f>+entero!CK95</f>
        <v>875.5918220946916</v>
      </c>
      <c r="BN46" s="94">
        <f>+entero!CL95</f>
        <v>854.2256814921092</v>
      </c>
      <c r="BO46" s="94">
        <f>+entero!CM95</f>
        <v>854.5190817790532</v>
      </c>
      <c r="BP46" s="94">
        <f>+entero!CN95</f>
        <v>857.0553802008609</v>
      </c>
      <c r="BQ46" s="94">
        <f>+entero!CO95</f>
        <v>873.832855093257</v>
      </c>
      <c r="BR46" s="116">
        <f>+entero!CP95</f>
        <v>-20.828694404591147</v>
      </c>
      <c r="BS46" s="195">
        <f>+entero!CQ95</f>
        <v>-0.02328108815705987</v>
      </c>
      <c r="BT46" s="3"/>
      <c r="BU46" s="12"/>
      <c r="BV46" s="12"/>
      <c r="BW46" s="12"/>
      <c r="BX46" s="12"/>
      <c r="BY46" s="12"/>
      <c r="BZ46" s="12"/>
      <c r="CA46" s="12"/>
      <c r="CB46" s="12"/>
      <c r="CC46" s="12"/>
      <c r="CD46" s="12"/>
    </row>
    <row r="47" spans="1:82" ht="12.75" customHeight="1">
      <c r="A47" s="3"/>
      <c r="B47" s="16"/>
      <c r="C47" s="26"/>
      <c r="D47" s="30" t="s">
        <v>129</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88.67560975609756</v>
      </c>
      <c r="BI47" s="119">
        <f>+entero!CG96</f>
        <v>116.51090387374461</v>
      </c>
      <c r="BJ47" s="119">
        <f>+entero!CH96</f>
        <v>154.6457675753228</v>
      </c>
      <c r="BK47" s="119">
        <f>+entero!CI96</f>
        <v>169.39512195121955</v>
      </c>
      <c r="BL47" s="119">
        <f>+entero!CJ96</f>
        <v>164.92510760401723</v>
      </c>
      <c r="BM47" s="116">
        <f>+entero!CK96</f>
        <v>166.23500717360113</v>
      </c>
      <c r="BN47" s="94">
        <f>+entero!CL96</f>
        <v>171.06054519368723</v>
      </c>
      <c r="BO47" s="94">
        <f>+entero!CM96</f>
        <v>160.0084648493544</v>
      </c>
      <c r="BP47" s="94">
        <f>+entero!CN96</f>
        <v>162.1090387374462</v>
      </c>
      <c r="BQ47" s="94">
        <f>+entero!CO96</f>
        <v>178.46700143472023</v>
      </c>
      <c r="BR47" s="116">
        <f>+entero!CP96</f>
        <v>13.541893830703003</v>
      </c>
      <c r="BS47" s="195">
        <f>+entero!CQ96</f>
        <v>0.08210935270824193</v>
      </c>
      <c r="BT47" s="3"/>
      <c r="BU47" s="12"/>
      <c r="BV47" s="12"/>
      <c r="BW47" s="12"/>
      <c r="BX47" s="12"/>
      <c r="BY47" s="12"/>
      <c r="BZ47" s="12"/>
      <c r="CA47" s="12"/>
      <c r="CB47" s="12"/>
      <c r="CC47" s="12"/>
      <c r="CD47" s="12"/>
    </row>
    <row r="48" spans="1:82"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4">
        <f>+entero!AO97</f>
        <v>0.046261726048320274</v>
      </c>
      <c r="R48" s="194">
        <f>+entero!AP97</f>
        <v>0.045922895793850366</v>
      </c>
      <c r="S48" s="194">
        <f>+entero!AQ97</f>
        <v>0.044324548771052734</v>
      </c>
      <c r="T48" s="194">
        <f>+entero!AR97</f>
        <v>0.040851521634775685</v>
      </c>
      <c r="U48" s="194">
        <f>+entero!AS97</f>
        <v>0.036178457472942106</v>
      </c>
      <c r="V48" s="194">
        <f>+entero!AT97</f>
        <v>0.026939883598268374</v>
      </c>
      <c r="W48" s="194">
        <f>+entero!AU97</f>
        <v>0.021519921669810083</v>
      </c>
      <c r="X48" s="194">
        <f>+entero!AV97</f>
        <v>0.02176313662450653</v>
      </c>
      <c r="Y48" s="194">
        <f>+entero!AW97</f>
        <v>0.02083840434294999</v>
      </c>
      <c r="Z48" s="194">
        <f>+entero!AX97</f>
        <v>0.02055313419225224</v>
      </c>
      <c r="AA48" s="194">
        <f>+entero!AY97</f>
        <v>0.01757316705171968</v>
      </c>
      <c r="AB48" s="194">
        <f>+entero!AZ97</f>
        <v>0.013766444716409249</v>
      </c>
      <c r="AC48" s="194">
        <f>+entero!BA97</f>
        <v>0.02196243386388096</v>
      </c>
      <c r="AD48" s="194">
        <f>+entero!BB97</f>
        <v>0.02214432276548243</v>
      </c>
      <c r="AE48" s="194">
        <f>+entero!BC97</f>
        <v>0.023625739954528</v>
      </c>
      <c r="AF48" s="194">
        <f>+entero!BD97</f>
        <v>0.020830363723405854</v>
      </c>
      <c r="AG48" s="194">
        <f>+entero!BE97</f>
        <v>0.021645424652383352</v>
      </c>
      <c r="AH48" s="194">
        <f>+entero!BF97</f>
        <v>0.022743035004973763</v>
      </c>
      <c r="AI48" s="194">
        <f>+entero!BG97</f>
        <v>0.021643026218177007</v>
      </c>
      <c r="AJ48" s="194">
        <f>+entero!BH97</f>
        <v>0.01862461162678668</v>
      </c>
      <c r="AK48" s="194">
        <f>+entero!BI97</f>
        <v>0.013471223700299429</v>
      </c>
      <c r="AL48" s="194">
        <f>+entero!BJ97</f>
        <v>0.011111850728022607</v>
      </c>
      <c r="AM48" s="194">
        <f>+entero!BK97</f>
        <v>0.008262100628825679</v>
      </c>
      <c r="AN48" s="194">
        <f>+entero!BL97</f>
        <v>0.004474010597653874</v>
      </c>
      <c r="AO48" s="194">
        <f>+entero!BM97</f>
        <v>0.005463071622487758</v>
      </c>
      <c r="AP48" s="194">
        <f>+entero!BN97</f>
        <v>0.011873267851344677</v>
      </c>
      <c r="AQ48" s="194">
        <f>+entero!BO97</f>
        <v>0.01133763154281469</v>
      </c>
      <c r="AR48" s="194">
        <f>+entero!BP97</f>
        <v>0.006453894415968219</v>
      </c>
      <c r="AS48" s="194">
        <f>+entero!BQ97</f>
        <v>0.006447818556199827</v>
      </c>
      <c r="AT48" s="194">
        <f>+entero!BR97</f>
        <v>0.0053708336973669925</v>
      </c>
      <c r="AU48" s="194">
        <f>+entero!BS97</f>
        <v>0.00980458505739263</v>
      </c>
      <c r="AV48" s="194">
        <f>+entero!BT97</f>
        <v>0.0066589611373785</v>
      </c>
      <c r="AW48" s="194">
        <f>+entero!BU97</f>
        <v>0.006556831480097162</v>
      </c>
      <c r="AX48" s="194">
        <f>+entero!BV97</f>
        <v>0.006961724507761749</v>
      </c>
      <c r="AY48" s="194">
        <f>+entero!BW97</f>
        <v>0.008050161899098929</v>
      </c>
      <c r="AZ48" s="194">
        <f>+entero!BX97</f>
        <v>0.010328371063675196</v>
      </c>
      <c r="BA48" s="194">
        <f>+entero!BY97</f>
        <v>0.010509983583470215</v>
      </c>
      <c r="BB48" s="194">
        <f>+entero!BZ97</f>
        <v>0</v>
      </c>
      <c r="BC48" s="194">
        <f>+entero!CA97</f>
        <v>0</v>
      </c>
      <c r="BD48" s="194">
        <f>+entero!CB97</f>
        <v>0</v>
      </c>
      <c r="BE48" s="194">
        <f>+entero!CC97</f>
        <v>0</v>
      </c>
      <c r="BF48" s="194">
        <f>+entero!CD97</f>
        <v>0</v>
      </c>
      <c r="BG48" s="194">
        <f>+entero!CE97</f>
        <v>0</v>
      </c>
      <c r="BH48" s="194">
        <f>+entero!CF97</f>
        <v>0</v>
      </c>
      <c r="BI48" s="194">
        <f>+entero!CG97</f>
        <v>0</v>
      </c>
      <c r="BJ48" s="194">
        <f>+entero!CH97</f>
        <v>0</v>
      </c>
      <c r="BK48" s="194">
        <f>+entero!CI97</f>
        <v>0</v>
      </c>
      <c r="BL48" s="194">
        <f>+entero!CJ97</f>
        <v>0</v>
      </c>
      <c r="BM48" s="250">
        <f>+entero!CK97</f>
        <v>0</v>
      </c>
      <c r="BN48" s="196">
        <f>+entero!CL97</f>
        <v>0</v>
      </c>
      <c r="BO48" s="196">
        <f>+entero!CM97</f>
        <v>0</v>
      </c>
      <c r="BP48" s="196">
        <f>+entero!CN97</f>
        <v>0</v>
      </c>
      <c r="BQ48" s="196">
        <f>+entero!CO97</f>
        <v>0</v>
      </c>
      <c r="BR48" s="116"/>
      <c r="BS48" s="195"/>
      <c r="BT48" s="3"/>
      <c r="BU48" s="12"/>
      <c r="BV48" s="12"/>
      <c r="BW48" s="12"/>
      <c r="BX48" s="12"/>
      <c r="BY48" s="12"/>
      <c r="BZ48" s="12"/>
      <c r="CA48" s="12"/>
      <c r="CB48" s="12"/>
      <c r="CC48" s="12"/>
      <c r="CD48" s="12"/>
    </row>
    <row r="49" spans="1:82"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5572.184648493544</v>
      </c>
      <c r="BI49" s="119">
        <f>+entero!CG98</f>
        <v>5656.834648493545</v>
      </c>
      <c r="BJ49" s="119">
        <f>+entero!CH98</f>
        <v>5736.729985652797</v>
      </c>
      <c r="BK49" s="119">
        <f>+entero!CI98</f>
        <v>5801.289985652798</v>
      </c>
      <c r="BL49" s="119">
        <f>+entero!CJ98</f>
        <v>5784.149985652798</v>
      </c>
      <c r="BM49" s="116">
        <f>+entero!CK98</f>
        <v>5784.569985652797</v>
      </c>
      <c r="BN49" s="94">
        <f>+entero!CL98</f>
        <v>5786.669985652798</v>
      </c>
      <c r="BO49" s="94">
        <f>+entero!CM98</f>
        <v>5790.159985652797</v>
      </c>
      <c r="BP49" s="94">
        <f>+entero!CN98</f>
        <v>5793.239985652798</v>
      </c>
      <c r="BQ49" s="94">
        <f>+entero!CO98</f>
        <v>5798.569985652798</v>
      </c>
      <c r="BR49" s="116">
        <f>+entero!CP98</f>
        <v>14.420000000000073</v>
      </c>
      <c r="BS49" s="195">
        <f>+entero!CQ98</f>
        <v>0.0024930197238606233</v>
      </c>
      <c r="BT49" s="3"/>
      <c r="BU49" s="12"/>
      <c r="BV49" s="12"/>
      <c r="BW49" s="12"/>
      <c r="BX49" s="12"/>
      <c r="BY49" s="12"/>
      <c r="BZ49" s="12"/>
      <c r="CA49" s="12"/>
      <c r="CB49" s="12"/>
      <c r="CC49" s="12"/>
      <c r="CD49" s="12"/>
    </row>
    <row r="50" spans="1:82"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8">
        <f>+entero!AO99</f>
        <v>0.07127472525420629</v>
      </c>
      <c r="R50" s="218">
        <f>+entero!AP99</f>
        <v>0.07186851004803416</v>
      </c>
      <c r="S50" s="218">
        <f>+entero!AQ99</f>
        <v>0.07192196326799676</v>
      </c>
      <c r="T50" s="218">
        <f>+entero!AR99</f>
        <v>0.07197264638539722</v>
      </c>
      <c r="U50" s="218">
        <f>+entero!AS99</f>
        <v>0.07896853465913599</v>
      </c>
      <c r="V50" s="218">
        <f>+entero!AT99</f>
        <v>0.08585306386338591</v>
      </c>
      <c r="W50" s="218">
        <f>+entero!AU99</f>
        <v>0.09631847927105194</v>
      </c>
      <c r="X50" s="218">
        <f>+entero!AV99</f>
        <v>0.10471479899226592</v>
      </c>
      <c r="Y50" s="218">
        <f>+entero!AW99</f>
        <v>0.11119936014127016</v>
      </c>
      <c r="Z50" s="218">
        <f>+entero!AX99</f>
        <v>0.11839081079923151</v>
      </c>
      <c r="AA50" s="218">
        <f>+entero!AY99</f>
        <v>0.12606278730701245</v>
      </c>
      <c r="AB50" s="218">
        <f>+entero!AZ99</f>
        <v>0.13107753593264812</v>
      </c>
      <c r="AC50" s="218">
        <f>+entero!BA99</f>
        <v>0.13719807358943278</v>
      </c>
      <c r="AD50" s="218">
        <f>+entero!BB99</f>
        <v>0.139725748923626</v>
      </c>
      <c r="AE50" s="218">
        <f>+entero!BC99</f>
        <v>0.1399371401138705</v>
      </c>
      <c r="AF50" s="218">
        <f>+entero!BD99</f>
        <v>0.14476108863919485</v>
      </c>
      <c r="AG50" s="218">
        <f>+entero!BE99</f>
        <v>0.14952347914348374</v>
      </c>
      <c r="AH50" s="218">
        <f>+entero!BF99</f>
        <v>0.14948629305226258</v>
      </c>
      <c r="AI50" s="218">
        <f>+entero!BG99</f>
        <v>0.15480878783228622</v>
      </c>
      <c r="AJ50" s="218">
        <f>+entero!BH99</f>
        <v>0.16088838519768348</v>
      </c>
      <c r="AK50" s="218">
        <f>+entero!BI99</f>
        <v>0.16298452173103442</v>
      </c>
      <c r="AL50" s="218">
        <f>+entero!BJ99</f>
        <v>0.16818584995721356</v>
      </c>
      <c r="AM50" s="218">
        <f>+entero!BK99</f>
        <v>0.17246809318623715</v>
      </c>
      <c r="AN50" s="218">
        <f>+entero!BL99</f>
        <v>0.17636016428883075</v>
      </c>
      <c r="AO50" s="218">
        <f>+entero!BM99</f>
        <v>0.1763725471962525</v>
      </c>
      <c r="AP50" s="218">
        <f>+entero!BN99</f>
        <v>0.17731905924674513</v>
      </c>
      <c r="AQ50" s="218">
        <f>+entero!BO99</f>
        <v>0.1774240876852708</v>
      </c>
      <c r="AR50" s="218">
        <f>+entero!BP99</f>
        <v>0.19216124237030235</v>
      </c>
      <c r="AS50" s="218">
        <f>+entero!BQ99</f>
        <v>0.19212733356549364</v>
      </c>
      <c r="AT50" s="218">
        <f>+entero!BR99</f>
        <v>0.2255901278120875</v>
      </c>
      <c r="AU50" s="218">
        <f>+entero!BS99</f>
        <v>0.2508622047557786</v>
      </c>
      <c r="AV50" s="218">
        <f>+entero!BT99</f>
        <v>0.27096355007911443</v>
      </c>
      <c r="AW50" s="218">
        <f>+entero!BU99</f>
        <v>0.2986679390221449</v>
      </c>
      <c r="AX50" s="218">
        <f>+entero!BV99</f>
        <v>0.31998819527439637</v>
      </c>
      <c r="AY50" s="218">
        <f>+entero!BW99</f>
        <v>0.3202033330424197</v>
      </c>
      <c r="AZ50" s="218">
        <f>+entero!BX99</f>
        <v>0.315939358375278</v>
      </c>
      <c r="BA50" s="218">
        <f>+entero!BY99</f>
        <v>0.3095658388538188</v>
      </c>
      <c r="BB50" s="218">
        <f>+entero!BZ99</f>
        <v>0.3022218798166841</v>
      </c>
      <c r="BC50" s="218">
        <f>+entero!CA99</f>
        <v>0.29282534975049085</v>
      </c>
      <c r="BD50" s="218">
        <f>+entero!CB99</f>
        <v>0.29270421367291194</v>
      </c>
      <c r="BE50" s="218">
        <f>+entero!CC99</f>
        <v>0.27975472401314566</v>
      </c>
      <c r="BF50" s="218">
        <f>+entero!CD99</f>
        <v>0.2820602831680665</v>
      </c>
      <c r="BG50" s="218">
        <f>+entero!CE99</f>
        <v>0.2824260454877343</v>
      </c>
      <c r="BH50" s="218">
        <f>+entero!CF99</f>
        <v>0.2943079876122759</v>
      </c>
      <c r="BI50" s="218">
        <f>+entero!CG99</f>
        <v>0.30961012647788505</v>
      </c>
      <c r="BJ50" s="218">
        <f>+entero!CH99</f>
        <v>0.32699143138848447</v>
      </c>
      <c r="BK50" s="218">
        <f>+entero!CI99</f>
        <v>0.3430446597945593</v>
      </c>
      <c r="BL50" s="218">
        <f>+entero!CJ99</f>
        <v>0.34507430727915056</v>
      </c>
      <c r="BM50" s="219">
        <f>+entero!CK99</f>
        <v>0.34578915190912285</v>
      </c>
      <c r="BN50" s="220">
        <f>+entero!CL99</f>
        <v>0.34591251176595944</v>
      </c>
      <c r="BO50" s="220">
        <f>+entero!CM99</f>
        <v>0.3467057135678643</v>
      </c>
      <c r="BP50" s="220">
        <f>+entero!CN99</f>
        <v>0.3474310669819499</v>
      </c>
      <c r="BQ50" s="220">
        <f>+entero!CO99</f>
        <v>0.34811885594075426</v>
      </c>
      <c r="BR50" s="116"/>
      <c r="BS50" s="195"/>
      <c r="BT50" s="3"/>
      <c r="BU50" s="12"/>
      <c r="BV50" s="12"/>
      <c r="BW50" s="12"/>
      <c r="BX50" s="12"/>
      <c r="BY50" s="12"/>
      <c r="BZ50" s="12"/>
      <c r="CA50" s="12"/>
      <c r="CB50" s="12"/>
      <c r="CC50" s="12"/>
      <c r="CD50" s="12"/>
    </row>
    <row r="51" spans="1:82"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4220.662840746055</v>
      </c>
      <c r="BI51" s="119">
        <f>+entero!CG100</f>
        <v>4267.718794835007</v>
      </c>
      <c r="BJ51" s="119">
        <f>+entero!CH100</f>
        <v>4324.131994261119</v>
      </c>
      <c r="BK51" s="119">
        <f>+entero!CI100</f>
        <v>4358.271994261119</v>
      </c>
      <c r="BL51" s="119">
        <f>+entero!CJ100</f>
        <v>4341.061994261119</v>
      </c>
      <c r="BM51" s="116">
        <f>+entero!CK100</f>
        <v>4341.621994261119</v>
      </c>
      <c r="BN51" s="94">
        <f>+entero!CL100</f>
        <v>4342.471994261119</v>
      </c>
      <c r="BO51" s="94">
        <f>+entero!CM100</f>
        <v>4345.031994261119</v>
      </c>
      <c r="BP51" s="94">
        <f>+entero!CN100</f>
        <v>4348.941994261119</v>
      </c>
      <c r="BQ51" s="94">
        <f>+entero!CO100</f>
        <v>4352.811994261119</v>
      </c>
      <c r="BR51" s="116">
        <f>+entero!CP100</f>
        <v>11.75</v>
      </c>
      <c r="BS51" s="195">
        <f>+entero!CQ100</f>
        <v>0.0027067109420537694</v>
      </c>
      <c r="BT51" s="3"/>
      <c r="BU51" s="12"/>
      <c r="BV51" s="12"/>
      <c r="BW51" s="12"/>
      <c r="BX51" s="12"/>
      <c r="BY51" s="12"/>
      <c r="BZ51" s="12"/>
      <c r="CA51" s="12"/>
      <c r="CB51" s="12"/>
      <c r="CC51" s="12"/>
      <c r="CD51" s="12"/>
    </row>
    <row r="52" spans="1:82" ht="13.5" thickBot="1">
      <c r="A52" s="3"/>
      <c r="B52" s="16"/>
      <c r="C52" s="36"/>
      <c r="D52" s="212"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1351.5218077474892</v>
      </c>
      <c r="BI52" s="130">
        <f>+entero!CG101</f>
        <v>1382.732281205165</v>
      </c>
      <c r="BJ52" s="130">
        <f>+entero!CH101</f>
        <v>1412.5979913916785</v>
      </c>
      <c r="BK52" s="130">
        <f>+entero!CI101</f>
        <v>1443.0179913916786</v>
      </c>
      <c r="BL52" s="130">
        <f>+entero!CJ101</f>
        <v>1443.0879913916785</v>
      </c>
      <c r="BM52" s="221">
        <f>+entero!CK101</f>
        <v>1442.9479913916784</v>
      </c>
      <c r="BN52" s="222">
        <f>+entero!CL101</f>
        <v>1444.1979913916784</v>
      </c>
      <c r="BO52" s="222">
        <f>+entero!CM101</f>
        <v>1445.1279913916787</v>
      </c>
      <c r="BP52" s="222">
        <f>+entero!CN101</f>
        <v>1444.2979913916786</v>
      </c>
      <c r="BQ52" s="222">
        <f>+entero!CO101</f>
        <v>1445.7579913916786</v>
      </c>
      <c r="BR52" s="221">
        <f>+entero!CP101</f>
        <v>2.6700000000000728</v>
      </c>
      <c r="BS52" s="254">
        <f>+entero!CQ101</f>
        <v>0.0018501990286989844</v>
      </c>
      <c r="BT52" s="3"/>
      <c r="BU52" s="12"/>
      <c r="BV52" s="12"/>
      <c r="BW52" s="12"/>
      <c r="BX52" s="12"/>
      <c r="BY52" s="12"/>
      <c r="BZ52" s="12"/>
      <c r="CA52" s="12"/>
      <c r="CB52" s="12"/>
      <c r="CC52" s="12"/>
      <c r="CD52" s="12"/>
    </row>
    <row r="53" spans="4:82"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4"/>
      <c r="BN53" s="4"/>
      <c r="BO53" s="4"/>
      <c r="BP53" s="4"/>
      <c r="BQ53" s="4"/>
      <c r="BR53" s="4"/>
      <c r="BS53" s="4"/>
      <c r="BU53" s="12"/>
      <c r="BV53" s="12"/>
      <c r="BW53" s="12"/>
      <c r="BX53" s="12"/>
      <c r="BY53" s="12"/>
      <c r="BZ53" s="12"/>
      <c r="CA53" s="12"/>
      <c r="CB53" s="12"/>
      <c r="CC53" s="12"/>
      <c r="CD53" s="12"/>
    </row>
    <row r="54" spans="3:82" ht="14.25" customHeight="1">
      <c r="C54" s="7" t="s">
        <v>4</v>
      </c>
      <c r="D54" s="1" t="s">
        <v>253</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3"/>
      <c r="BS54" s="75">
        <f ca="1">NOW()</f>
        <v>40163.37092511574</v>
      </c>
      <c r="BU54" s="12"/>
      <c r="BV54" s="12"/>
      <c r="BW54" s="12"/>
      <c r="BX54" s="12"/>
      <c r="BY54" s="12"/>
      <c r="BZ54" s="12"/>
      <c r="CA54" s="12"/>
      <c r="CB54" s="12"/>
      <c r="CC54" s="12"/>
      <c r="CD54" s="12"/>
    </row>
    <row r="55" spans="3:82"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S55" s="71"/>
      <c r="BU55" s="12"/>
      <c r="BV55" s="12"/>
      <c r="BW55" s="12"/>
      <c r="BX55" s="12"/>
      <c r="BY55" s="12"/>
      <c r="BZ55" s="12"/>
      <c r="CA55" s="12"/>
      <c r="CB55" s="12"/>
      <c r="CC55" s="12"/>
      <c r="CD55" s="12"/>
    </row>
    <row r="56" spans="3:82"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3"/>
      <c r="BS56" s="4"/>
      <c r="BU56" s="12"/>
      <c r="BV56" s="12"/>
      <c r="BW56" s="12"/>
      <c r="BX56" s="12"/>
      <c r="BY56" s="12"/>
      <c r="BZ56" s="12"/>
      <c r="CA56" s="12"/>
      <c r="CB56" s="12"/>
      <c r="CC56" s="12"/>
      <c r="CD56" s="12"/>
    </row>
    <row r="57" spans="3:82"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3"/>
      <c r="BS57" s="4"/>
      <c r="BU57" s="12"/>
      <c r="BV57" s="12"/>
      <c r="BW57" s="12"/>
      <c r="BX57" s="12"/>
      <c r="BY57" s="12"/>
      <c r="BZ57" s="12"/>
      <c r="CA57" s="12"/>
      <c r="CB57" s="12"/>
      <c r="CC57" s="12"/>
      <c r="CD57" s="12"/>
    </row>
    <row r="58" spans="3:82"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U58" s="12"/>
      <c r="BV58" s="12"/>
      <c r="BW58" s="12"/>
      <c r="BX58" s="12"/>
      <c r="BY58" s="12"/>
      <c r="BZ58" s="12"/>
      <c r="CA58" s="12"/>
      <c r="CB58" s="12"/>
      <c r="CC58" s="12"/>
      <c r="CD58" s="12"/>
    </row>
    <row r="59" spans="3:82"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U59" s="12"/>
      <c r="BV59" s="12"/>
      <c r="BW59" s="12"/>
      <c r="BX59" s="12"/>
      <c r="BY59" s="12"/>
      <c r="BZ59" s="12"/>
      <c r="CA59" s="12"/>
      <c r="CB59" s="12"/>
      <c r="CC59" s="12"/>
      <c r="CD59" s="12"/>
    </row>
    <row r="60" spans="3:82"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U60" s="12"/>
      <c r="BV60" s="12"/>
      <c r="BW60" s="12"/>
      <c r="BX60" s="12"/>
      <c r="BY60" s="12"/>
      <c r="BZ60" s="12"/>
      <c r="CA60" s="12"/>
      <c r="CB60" s="12"/>
      <c r="CC60" s="12"/>
      <c r="CD60" s="12"/>
    </row>
    <row r="61" spans="1:8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2"/>
      <c r="BU61" s="12"/>
      <c r="BV61" s="12"/>
      <c r="BW61" s="12"/>
      <c r="BX61" s="12"/>
      <c r="BY61" s="12"/>
      <c r="BZ61" s="12"/>
      <c r="CA61" s="12"/>
      <c r="CB61" s="12"/>
      <c r="CC61" s="12"/>
      <c r="CD61" s="12"/>
    </row>
    <row r="62" spans="1:8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2"/>
      <c r="BU62" s="12"/>
      <c r="BV62" s="12"/>
      <c r="BW62" s="12"/>
      <c r="BX62" s="12"/>
      <c r="BY62" s="12"/>
      <c r="BZ62" s="12"/>
      <c r="CA62" s="12"/>
      <c r="CB62" s="12"/>
      <c r="CC62" s="12"/>
      <c r="CD62" s="12"/>
    </row>
    <row r="63" spans="1:8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2"/>
      <c r="BU63" s="12"/>
      <c r="BV63" s="12"/>
      <c r="BW63" s="12"/>
      <c r="BX63" s="12"/>
      <c r="BY63" s="12"/>
      <c r="BZ63" s="12"/>
      <c r="CA63" s="12"/>
      <c r="CB63" s="12"/>
      <c r="CC63" s="12"/>
      <c r="CD63" s="12"/>
    </row>
    <row r="64" spans="1:8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2"/>
      <c r="BU64" s="12"/>
      <c r="BV64" s="12"/>
      <c r="BW64" s="12"/>
      <c r="BX64" s="12"/>
      <c r="BY64" s="12"/>
      <c r="BZ64" s="12"/>
      <c r="CA64" s="12"/>
      <c r="CB64" s="12"/>
      <c r="CC64" s="12"/>
      <c r="CD64" s="12"/>
    </row>
    <row r="65" spans="1:8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2"/>
      <c r="BU65" s="12"/>
      <c r="BV65" s="12"/>
      <c r="BW65" s="12"/>
      <c r="BX65" s="12"/>
      <c r="BY65" s="12"/>
      <c r="BZ65" s="12"/>
      <c r="CA65" s="12"/>
      <c r="CB65" s="12"/>
      <c r="CC65" s="12"/>
      <c r="CD65" s="12"/>
    </row>
    <row r="66" spans="1:8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2"/>
      <c r="BU66" s="12"/>
      <c r="BV66" s="12"/>
      <c r="BW66" s="12"/>
      <c r="BX66" s="12"/>
      <c r="BY66" s="12"/>
      <c r="BZ66" s="12"/>
      <c r="CA66" s="12"/>
      <c r="CB66" s="12"/>
      <c r="CC66" s="12"/>
      <c r="CD66" s="12"/>
    </row>
    <row r="67" spans="1:8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2"/>
      <c r="BU67" s="12"/>
      <c r="BV67" s="12"/>
      <c r="BW67" s="12"/>
      <c r="BX67" s="12"/>
      <c r="BY67" s="12"/>
      <c r="BZ67" s="12"/>
      <c r="CA67" s="12"/>
      <c r="CB67" s="12"/>
      <c r="CC67" s="12"/>
      <c r="CD67" s="12"/>
    </row>
    <row r="68" spans="1:82"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2"/>
      <c r="BU68" s="12"/>
      <c r="BV68" s="12"/>
      <c r="BW68" s="12"/>
      <c r="BX68" s="12"/>
      <c r="BY68" s="12"/>
      <c r="BZ68" s="12"/>
      <c r="CA68" s="12"/>
      <c r="CB68" s="12"/>
      <c r="CC68" s="12"/>
      <c r="CD68" s="12"/>
    </row>
    <row r="69" spans="1:82"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2"/>
      <c r="BU69" s="12"/>
      <c r="BV69" s="12"/>
      <c r="BW69" s="12"/>
      <c r="BX69" s="12"/>
      <c r="BY69" s="12"/>
      <c r="BZ69" s="12"/>
      <c r="CA69" s="12"/>
      <c r="CB69" s="12"/>
      <c r="CC69" s="12"/>
      <c r="CD69" s="12"/>
    </row>
    <row r="70" spans="1:82"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2"/>
      <c r="BU70" s="12"/>
      <c r="BV70" s="12"/>
      <c r="BW70" s="12"/>
      <c r="BX70" s="12"/>
      <c r="BY70" s="12"/>
      <c r="BZ70" s="12"/>
      <c r="CA70" s="12"/>
      <c r="CB70" s="12"/>
      <c r="CC70" s="12"/>
      <c r="CD70" s="12"/>
    </row>
    <row r="71" spans="1:82"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2"/>
      <c r="BU71" s="12"/>
      <c r="BV71" s="12"/>
      <c r="BW71" s="12"/>
      <c r="BX71" s="12"/>
      <c r="BY71" s="12"/>
      <c r="BZ71" s="12"/>
      <c r="CA71" s="12"/>
      <c r="CB71" s="12"/>
      <c r="CC71" s="12"/>
      <c r="CD71" s="12"/>
    </row>
    <row r="72" spans="1:82"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2"/>
      <c r="BU72" s="12"/>
      <c r="BV72" s="12"/>
      <c r="BW72" s="12"/>
      <c r="BX72" s="12"/>
      <c r="BY72" s="12"/>
      <c r="BZ72" s="12"/>
      <c r="CA72" s="12"/>
      <c r="CB72" s="12"/>
      <c r="CC72" s="12"/>
      <c r="CD72" s="12"/>
    </row>
    <row r="73" spans="1:82"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2"/>
      <c r="BU73" s="12"/>
      <c r="BV73" s="12"/>
      <c r="BW73" s="12"/>
      <c r="BX73" s="12"/>
      <c r="BY73" s="12"/>
      <c r="BZ73" s="12"/>
      <c r="CA73" s="12"/>
      <c r="CB73" s="12"/>
      <c r="CC73" s="12"/>
      <c r="CD73" s="12"/>
    </row>
    <row r="74" spans="1:82"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2"/>
      <c r="BU74" s="12"/>
      <c r="BV74" s="12"/>
      <c r="BW74" s="12"/>
      <c r="BX74" s="12"/>
      <c r="BY74" s="12"/>
      <c r="BZ74" s="12"/>
      <c r="CA74" s="12"/>
      <c r="CB74" s="12"/>
      <c r="CC74" s="12"/>
      <c r="CD74" s="12"/>
    </row>
    <row r="75" spans="1:82"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2"/>
      <c r="BU75" s="12"/>
      <c r="BV75" s="12"/>
      <c r="BW75" s="12"/>
      <c r="BX75" s="12"/>
      <c r="BY75" s="12"/>
      <c r="BZ75" s="12"/>
      <c r="CA75" s="12"/>
      <c r="CB75" s="12"/>
      <c r="CC75" s="12"/>
      <c r="CD75" s="12"/>
    </row>
    <row r="76" spans="1:82"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2"/>
      <c r="BU76" s="12"/>
      <c r="BV76" s="12"/>
      <c r="BW76" s="12"/>
      <c r="BX76" s="12"/>
      <c r="BY76" s="12"/>
      <c r="BZ76" s="12"/>
      <c r="CA76" s="12"/>
      <c r="CB76" s="12"/>
      <c r="CC76" s="12"/>
      <c r="CD76" s="12"/>
    </row>
    <row r="77" spans="1:82"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2"/>
      <c r="BU77" s="12"/>
      <c r="BV77" s="12"/>
      <c r="BW77" s="12"/>
      <c r="BX77" s="12"/>
      <c r="BY77" s="12"/>
      <c r="BZ77" s="12"/>
      <c r="CA77" s="12"/>
      <c r="CB77" s="12"/>
      <c r="CC77" s="12"/>
      <c r="CD77" s="12"/>
    </row>
    <row r="78" spans="1:82"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2"/>
      <c r="BU78" s="12"/>
      <c r="BV78" s="12"/>
      <c r="BW78" s="12"/>
      <c r="BX78" s="12"/>
      <c r="BY78" s="12"/>
      <c r="BZ78" s="12"/>
      <c r="CA78" s="12"/>
      <c r="CB78" s="12"/>
      <c r="CC78" s="12"/>
      <c r="CD78" s="12"/>
    </row>
    <row r="79" spans="1:82"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2"/>
      <c r="BU79" s="12"/>
      <c r="BV79" s="12"/>
      <c r="BW79" s="12"/>
      <c r="BX79" s="12"/>
      <c r="BY79" s="12"/>
      <c r="BZ79" s="12"/>
      <c r="CA79" s="12"/>
      <c r="CB79" s="12"/>
      <c r="CC79" s="12"/>
      <c r="CD79" s="12"/>
    </row>
    <row r="80" spans="1:82"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2"/>
      <c r="BU80" s="12"/>
      <c r="BV80" s="12"/>
      <c r="BW80" s="12"/>
      <c r="BX80" s="12"/>
      <c r="BY80" s="12"/>
      <c r="BZ80" s="12"/>
      <c r="CA80" s="12"/>
      <c r="CB80" s="12"/>
      <c r="CC80" s="12"/>
      <c r="CD80" s="12"/>
    </row>
    <row r="81" spans="1:82"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2"/>
      <c r="BU81" s="12"/>
      <c r="BV81" s="12"/>
      <c r="BW81" s="12"/>
      <c r="BX81" s="12"/>
      <c r="BY81" s="12"/>
      <c r="BZ81" s="12"/>
      <c r="CA81" s="12"/>
      <c r="CB81" s="12"/>
      <c r="CC81" s="12"/>
      <c r="CD81" s="12"/>
    </row>
    <row r="82" spans="1:82"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2"/>
      <c r="BU82" s="12"/>
      <c r="BV82" s="12"/>
      <c r="BW82" s="12"/>
      <c r="BX82" s="12"/>
      <c r="BY82" s="12"/>
      <c r="BZ82" s="12"/>
      <c r="CA82" s="12"/>
      <c r="CB82" s="12"/>
      <c r="CC82" s="12"/>
      <c r="CD82" s="12"/>
    </row>
    <row r="83" spans="1:82"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2"/>
      <c r="BU83" s="12"/>
      <c r="BV83" s="12"/>
      <c r="BW83" s="12"/>
      <c r="BX83" s="12"/>
      <c r="BY83" s="12"/>
      <c r="BZ83" s="12"/>
      <c r="CA83" s="12"/>
      <c r="CB83" s="12"/>
      <c r="CC83" s="12"/>
      <c r="CD83" s="12"/>
    </row>
    <row r="84" spans="1:82"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2"/>
      <c r="BU84" s="12"/>
      <c r="BV84" s="12"/>
      <c r="BW84" s="12"/>
      <c r="BX84" s="12"/>
      <c r="BY84" s="12"/>
      <c r="BZ84" s="12"/>
      <c r="CA84" s="12"/>
      <c r="CB84" s="12"/>
      <c r="CC84" s="12"/>
      <c r="CD84" s="12"/>
    </row>
    <row r="85" spans="1:82"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2"/>
      <c r="BU85" s="12"/>
      <c r="BV85" s="12"/>
      <c r="BW85" s="12"/>
      <c r="BX85" s="12"/>
      <c r="BY85" s="12"/>
      <c r="BZ85" s="12"/>
      <c r="CA85" s="12"/>
      <c r="CB85" s="12"/>
      <c r="CC85" s="12"/>
      <c r="CD85" s="12"/>
    </row>
    <row r="86" spans="1:82"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2"/>
      <c r="BU86" s="12"/>
      <c r="BV86" s="12"/>
      <c r="BW86" s="12"/>
      <c r="BX86" s="12"/>
      <c r="BY86" s="12"/>
      <c r="BZ86" s="12"/>
      <c r="CA86" s="12"/>
      <c r="CB86" s="12"/>
      <c r="CC86" s="12"/>
      <c r="CD86" s="12"/>
    </row>
    <row r="87" spans="1:82"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2"/>
      <c r="BU87" s="12"/>
      <c r="BV87" s="12"/>
      <c r="BW87" s="12"/>
      <c r="BX87" s="12"/>
      <c r="BY87" s="12"/>
      <c r="BZ87" s="12"/>
      <c r="CA87" s="12"/>
      <c r="CB87" s="12"/>
      <c r="CC87" s="12"/>
      <c r="CD87" s="12"/>
    </row>
    <row r="88" spans="1:82"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2"/>
      <c r="BU88" s="12"/>
      <c r="BV88" s="12"/>
      <c r="BW88" s="12"/>
      <c r="BX88" s="12"/>
      <c r="BY88" s="12"/>
      <c r="BZ88" s="12"/>
      <c r="CA88" s="12"/>
      <c r="CB88" s="12"/>
      <c r="CC88" s="12"/>
      <c r="CD88" s="12"/>
    </row>
    <row r="89" spans="1:82"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2"/>
      <c r="BU89" s="12"/>
      <c r="BV89" s="12"/>
      <c r="BW89" s="12"/>
      <c r="BX89" s="12"/>
      <c r="BY89" s="12"/>
      <c r="BZ89" s="12"/>
      <c r="CA89" s="12"/>
      <c r="CB89" s="12"/>
      <c r="CC89" s="12"/>
      <c r="CD89" s="12"/>
    </row>
    <row r="90" spans="1:82"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2"/>
      <c r="BU90" s="12"/>
      <c r="BV90" s="12"/>
      <c r="BW90" s="12"/>
      <c r="BX90" s="12"/>
      <c r="BY90" s="12"/>
      <c r="BZ90" s="12"/>
      <c r="CA90" s="12"/>
      <c r="CB90" s="12"/>
      <c r="CC90" s="12"/>
      <c r="CD90" s="12"/>
    </row>
    <row r="91" spans="1:82"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2"/>
      <c r="BU91" s="12"/>
      <c r="BV91" s="12"/>
      <c r="BW91" s="12"/>
      <c r="BX91" s="12"/>
      <c r="BY91" s="12"/>
      <c r="BZ91" s="12"/>
      <c r="CA91" s="12"/>
      <c r="CB91" s="12"/>
      <c r="CC91" s="12"/>
      <c r="CD91" s="12"/>
    </row>
    <row r="92" spans="1:82"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2"/>
      <c r="BU92" s="12"/>
      <c r="BV92" s="12"/>
      <c r="BW92" s="12"/>
      <c r="BX92" s="12"/>
      <c r="BY92" s="12"/>
      <c r="BZ92" s="12"/>
      <c r="CA92" s="12"/>
      <c r="CB92" s="12"/>
      <c r="CC92" s="12"/>
      <c r="CD92" s="12"/>
    </row>
    <row r="93" spans="1:82"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2"/>
      <c r="BU93" s="12"/>
      <c r="BV93" s="12"/>
      <c r="BW93" s="12"/>
      <c r="BX93" s="12"/>
      <c r="BY93" s="12"/>
      <c r="BZ93" s="12"/>
      <c r="CA93" s="12"/>
      <c r="CB93" s="12"/>
      <c r="CC93" s="12"/>
      <c r="CD93" s="12"/>
    </row>
    <row r="94" spans="1:82"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2"/>
      <c r="BU94" s="12"/>
      <c r="BV94" s="12"/>
      <c r="BW94" s="12"/>
      <c r="BX94" s="12"/>
      <c r="BY94" s="12"/>
      <c r="BZ94" s="12"/>
      <c r="CA94" s="12"/>
      <c r="CB94" s="12"/>
      <c r="CC94" s="12"/>
      <c r="CD94" s="12"/>
    </row>
    <row r="95" spans="1:82"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2"/>
      <c r="BU95" s="12"/>
      <c r="BV95" s="12"/>
      <c r="BW95" s="12"/>
      <c r="BX95" s="12"/>
      <c r="BY95" s="12"/>
      <c r="BZ95" s="12"/>
      <c r="CA95" s="12"/>
      <c r="CB95" s="12"/>
      <c r="CC95" s="12"/>
      <c r="CD95" s="12"/>
    </row>
    <row r="96" spans="1:82"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2"/>
      <c r="BU96" s="12"/>
      <c r="BV96" s="12"/>
      <c r="BW96" s="12"/>
      <c r="BX96" s="12"/>
      <c r="BY96" s="12"/>
      <c r="BZ96" s="12"/>
      <c r="CA96" s="12"/>
      <c r="CB96" s="12"/>
      <c r="CC96" s="12"/>
      <c r="CD96" s="12"/>
    </row>
    <row r="97" spans="1:82"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2"/>
      <c r="BU97" s="12"/>
      <c r="BV97" s="12"/>
      <c r="BW97" s="12"/>
      <c r="BX97" s="12"/>
      <c r="BY97" s="12"/>
      <c r="BZ97" s="12"/>
      <c r="CA97" s="12"/>
      <c r="CB97" s="12"/>
      <c r="CC97" s="12"/>
      <c r="CD97" s="12"/>
    </row>
    <row r="98" spans="1:82"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2"/>
      <c r="BU98" s="12"/>
      <c r="BV98" s="12"/>
      <c r="BW98" s="12"/>
      <c r="BX98" s="12"/>
      <c r="BY98" s="12"/>
      <c r="BZ98" s="12"/>
      <c r="CA98" s="12"/>
      <c r="CB98" s="12"/>
      <c r="CC98" s="12"/>
      <c r="CD98" s="12"/>
    </row>
    <row r="99" spans="1:82"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2"/>
      <c r="BU99" s="12"/>
      <c r="BV99" s="12"/>
      <c r="BW99" s="12"/>
      <c r="BX99" s="12"/>
      <c r="BY99" s="12"/>
      <c r="BZ99" s="12"/>
      <c r="CA99" s="12"/>
      <c r="CB99" s="12"/>
      <c r="CC99" s="12"/>
      <c r="CD99" s="12"/>
    </row>
    <row r="100" spans="1:82"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2"/>
      <c r="BU100" s="12"/>
      <c r="BV100" s="12"/>
      <c r="BW100" s="12"/>
      <c r="BX100" s="12"/>
      <c r="BY100" s="12"/>
      <c r="BZ100" s="12"/>
      <c r="CA100" s="12"/>
      <c r="CB100" s="12"/>
      <c r="CC100" s="12"/>
      <c r="CD100" s="12"/>
    </row>
    <row r="101" spans="1:82"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2"/>
      <c r="BU101" s="12"/>
      <c r="BV101" s="12"/>
      <c r="BW101" s="12"/>
      <c r="BX101" s="12"/>
      <c r="BY101" s="12"/>
      <c r="BZ101" s="12"/>
      <c r="CA101" s="12"/>
      <c r="CB101" s="12"/>
      <c r="CC101" s="12"/>
      <c r="CD101" s="12"/>
    </row>
    <row r="102" spans="1:82"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2"/>
      <c r="BU102" s="12"/>
      <c r="BV102" s="12"/>
      <c r="BW102" s="12"/>
      <c r="BX102" s="12"/>
      <c r="BY102" s="12"/>
      <c r="BZ102" s="12"/>
      <c r="CA102" s="12"/>
      <c r="CB102" s="12"/>
      <c r="CC102" s="12"/>
      <c r="CD102" s="12"/>
    </row>
    <row r="103" spans="1:82"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2"/>
      <c r="BU103" s="12"/>
      <c r="BV103" s="12"/>
      <c r="BW103" s="12"/>
      <c r="BX103" s="12"/>
      <c r="BY103" s="12"/>
      <c r="BZ103" s="12"/>
      <c r="CA103" s="12"/>
      <c r="CB103" s="12"/>
      <c r="CC103" s="12"/>
      <c r="CD103" s="12"/>
    </row>
    <row r="104" spans="1:82"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2"/>
      <c r="BU104" s="12"/>
      <c r="BV104" s="12"/>
      <c r="BW104" s="12"/>
      <c r="BX104" s="12"/>
      <c r="BY104" s="12"/>
      <c r="BZ104" s="12"/>
      <c r="CA104" s="12"/>
      <c r="CB104" s="12"/>
      <c r="CC104" s="12"/>
      <c r="CD104" s="12"/>
    </row>
    <row r="105" spans="1:82"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2"/>
      <c r="BU105" s="12"/>
      <c r="BV105" s="12"/>
      <c r="BW105" s="12"/>
      <c r="BX105" s="12"/>
      <c r="BY105" s="12"/>
      <c r="BZ105" s="12"/>
      <c r="CA105" s="12"/>
      <c r="CB105" s="12"/>
      <c r="CC105" s="12"/>
      <c r="CD105" s="12"/>
    </row>
    <row r="106" spans="1:82"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2"/>
      <c r="BU106" s="12"/>
      <c r="BV106" s="12"/>
      <c r="BW106" s="12"/>
      <c r="BX106" s="12"/>
      <c r="BY106" s="12"/>
      <c r="BZ106" s="12"/>
      <c r="CA106" s="12"/>
      <c r="CB106" s="12"/>
      <c r="CC106" s="12"/>
      <c r="CD106" s="12"/>
    </row>
    <row r="107" spans="1:82"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2"/>
      <c r="BU107" s="12"/>
      <c r="BV107" s="12"/>
      <c r="BW107" s="12"/>
      <c r="BX107" s="12"/>
      <c r="BY107" s="12"/>
      <c r="BZ107" s="12"/>
      <c r="CA107" s="12"/>
      <c r="CB107" s="12"/>
      <c r="CC107" s="12"/>
      <c r="CD107" s="12"/>
    </row>
    <row r="108" spans="1:82"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2"/>
      <c r="BU108" s="12"/>
      <c r="BV108" s="12"/>
      <c r="BW108" s="12"/>
      <c r="BX108" s="12"/>
      <c r="BY108" s="12"/>
      <c r="BZ108" s="12"/>
      <c r="CA108" s="12"/>
      <c r="CB108" s="12"/>
      <c r="CC108" s="12"/>
      <c r="CD108" s="12"/>
    </row>
    <row r="109" spans="1:82"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2"/>
      <c r="BU109" s="12"/>
      <c r="BV109" s="12"/>
      <c r="BW109" s="12"/>
      <c r="BX109" s="12"/>
      <c r="BY109" s="12"/>
      <c r="BZ109" s="12"/>
      <c r="CA109" s="12"/>
      <c r="CB109" s="12"/>
      <c r="CC109" s="12"/>
      <c r="CD109" s="12"/>
    </row>
    <row r="110" spans="1:82"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2"/>
      <c r="BU110" s="12"/>
      <c r="BV110" s="12"/>
      <c r="BW110" s="12"/>
      <c r="BX110" s="12"/>
      <c r="BY110" s="12"/>
      <c r="BZ110" s="12"/>
      <c r="CA110" s="12"/>
      <c r="CB110" s="12"/>
      <c r="CC110" s="12"/>
      <c r="CD110" s="12"/>
    </row>
    <row r="111" spans="1:82"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2"/>
      <c r="BU111" s="12"/>
      <c r="BV111" s="12"/>
      <c r="BW111" s="12"/>
      <c r="BX111" s="12"/>
      <c r="BY111" s="12"/>
      <c r="BZ111" s="12"/>
      <c r="CA111" s="12"/>
      <c r="CB111" s="12"/>
      <c r="CC111" s="12"/>
      <c r="CD111" s="12"/>
    </row>
    <row r="112" spans="1:82"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2"/>
      <c r="BU112" s="12"/>
      <c r="BV112" s="12"/>
      <c r="BW112" s="12"/>
      <c r="BX112" s="12"/>
      <c r="BY112" s="12"/>
      <c r="BZ112" s="12"/>
      <c r="CA112" s="12"/>
      <c r="CB112" s="12"/>
      <c r="CC112" s="12"/>
      <c r="CD112" s="12"/>
    </row>
    <row r="113" spans="1:82"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2"/>
      <c r="BU113" s="12"/>
      <c r="BV113" s="12"/>
      <c r="BW113" s="12"/>
      <c r="BX113" s="12"/>
      <c r="BY113" s="12"/>
      <c r="BZ113" s="12"/>
      <c r="CA113" s="12"/>
      <c r="CB113" s="12"/>
      <c r="CC113" s="12"/>
      <c r="CD113" s="12"/>
    </row>
    <row r="114" spans="1:82"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2"/>
      <c r="BU114" s="12"/>
      <c r="BV114" s="12"/>
      <c r="BW114" s="12"/>
      <c r="BX114" s="12"/>
      <c r="BY114" s="12"/>
      <c r="BZ114" s="12"/>
      <c r="CA114" s="12"/>
      <c r="CB114" s="12"/>
      <c r="CC114" s="12"/>
      <c r="CD114" s="12"/>
    </row>
    <row r="115" spans="1:82"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2"/>
      <c r="BU115" s="12"/>
      <c r="BV115" s="12"/>
      <c r="BW115" s="12"/>
      <c r="BX115" s="12"/>
      <c r="BY115" s="12"/>
      <c r="BZ115" s="12"/>
      <c r="CA115" s="12"/>
      <c r="CB115" s="12"/>
      <c r="CC115" s="12"/>
      <c r="CD115" s="12"/>
    </row>
    <row r="116" spans="1:82"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2"/>
      <c r="BU116" s="12"/>
      <c r="BV116" s="12"/>
      <c r="BW116" s="12"/>
      <c r="BX116" s="12"/>
      <c r="BY116" s="12"/>
      <c r="BZ116" s="12"/>
      <c r="CA116" s="12"/>
      <c r="CB116" s="12"/>
      <c r="CC116" s="12"/>
      <c r="CD116" s="12"/>
    </row>
    <row r="117" spans="1:82"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2"/>
      <c r="BU117" s="12"/>
      <c r="BV117" s="12"/>
      <c r="BW117" s="12"/>
      <c r="BX117" s="12"/>
      <c r="BY117" s="12"/>
      <c r="BZ117" s="12"/>
      <c r="CA117" s="12"/>
      <c r="CB117" s="12"/>
      <c r="CC117" s="12"/>
      <c r="CD117" s="1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row r="165" spans="3:71"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row>
    <row r="166" spans="3:71"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row>
    <row r="167" spans="3:71"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row>
    <row r="168" spans="3:71"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row>
    <row r="169" spans="3:71"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row>
    <row r="170" spans="3:71"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row>
    <row r="171" spans="3:71"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row>
    <row r="172" spans="3:71"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row>
    <row r="173" spans="3:71"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row>
    <row r="174" spans="3:71"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row>
    <row r="175" spans="3:71"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row>
    <row r="176" spans="3:71"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row>
    <row r="177" spans="3:71"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row>
    <row r="178" spans="3:71"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row>
    <row r="179" spans="3:71"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row>
    <row r="180" spans="3:71"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row>
    <row r="181" spans="3:71"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row>
    <row r="182" spans="3:71"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row>
    <row r="183" spans="3:71"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row>
    <row r="184" spans="3:71"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row>
    <row r="185" spans="3:71"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row>
    <row r="186" spans="3:71"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row>
    <row r="187" spans="3:71"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row>
    <row r="188" spans="3:71"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row>
    <row r="189" spans="3:71"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row>
    <row r="190" spans="3:71"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row>
    <row r="191" spans="3:71"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row>
    <row r="192" spans="3:71"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row>
    <row r="193" spans="3:71"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row>
    <row r="194" spans="3:71"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row>
    <row r="195" spans="3:71"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row>
    <row r="196" spans="3:71"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row>
    <row r="197" spans="3:71"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row>
    <row r="198" spans="3:71"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row>
    <row r="199" spans="3:71"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row>
    <row r="200" spans="3:71"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row>
    <row r="201" spans="3:71"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row>
    <row r="202" spans="3:71"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row>
    <row r="203" spans="3:71"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row>
    <row r="204" spans="3:71"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row>
  </sheetData>
  <mergeCells count="63">
    <mergeCell ref="BB3:BB4"/>
    <mergeCell ref="BA3:BA4"/>
    <mergeCell ref="BM3:BQ3"/>
    <mergeCell ref="BC3:BC4"/>
    <mergeCell ref="BD3:BD4"/>
    <mergeCell ref="BE3:BE4"/>
    <mergeCell ref="BF3:BF4"/>
    <mergeCell ref="BG3:BG4"/>
    <mergeCell ref="BH3:BH4"/>
    <mergeCell ref="BI3:BI4"/>
    <mergeCell ref="BK3:BK4"/>
    <mergeCell ref="BJ3:BJ4"/>
    <mergeCell ref="I3:I4"/>
    <mergeCell ref="AP3:AP4"/>
    <mergeCell ref="AO3:AO4"/>
    <mergeCell ref="AL3:AL4"/>
    <mergeCell ref="AN3:AN4"/>
    <mergeCell ref="AM3:AM4"/>
    <mergeCell ref="P3:P4"/>
    <mergeCell ref="K3:K4"/>
    <mergeCell ref="N3:N4"/>
    <mergeCell ref="O3:O4"/>
    <mergeCell ref="D1:BQ1"/>
    <mergeCell ref="D3:D4"/>
    <mergeCell ref="E3:E4"/>
    <mergeCell ref="F3:F4"/>
    <mergeCell ref="G3:G4"/>
    <mergeCell ref="H3:H4"/>
    <mergeCell ref="AQ3:AQ4"/>
    <mergeCell ref="J3:J4"/>
    <mergeCell ref="M3:M4"/>
    <mergeCell ref="L3:L4"/>
    <mergeCell ref="BR3:BS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G3:AG4"/>
    <mergeCell ref="AF3:AF4"/>
    <mergeCell ref="AT3:AT4"/>
    <mergeCell ref="AE3:AE4"/>
    <mergeCell ref="AR3:AR4"/>
    <mergeCell ref="AJ3:AJ4"/>
    <mergeCell ref="AI3:AI4"/>
    <mergeCell ref="AH3:AH4"/>
    <mergeCell ref="AK3:AK4"/>
    <mergeCell ref="AZ3:AZ4"/>
    <mergeCell ref="AW3:AW4"/>
    <mergeCell ref="AV3:AV4"/>
    <mergeCell ref="AU3:AU4"/>
    <mergeCell ref="AY3:AY4"/>
    <mergeCell ref="AX3:AX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D162"/>
  <sheetViews>
    <sheetView workbookViewId="0" topLeftCell="BE1">
      <selection activeCell="BO2" sqref="BM1:BO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4" width="7.57421875" style="0" customWidth="1"/>
    <col min="65" max="68" width="7.7109375" style="0" customWidth="1"/>
    <col min="69" max="69" width="8.00390625" style="0" customWidth="1"/>
    <col min="70" max="70" width="8.421875" style="0" bestFit="1" customWidth="1"/>
    <col min="71" max="71" width="8.8515625" style="0" customWidth="1"/>
  </cols>
  <sheetData>
    <row r="1" spans="4:82" ht="12.75">
      <c r="D1" s="602" t="s">
        <v>6</v>
      </c>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9"/>
      <c r="BS1" s="9"/>
      <c r="BU1" s="12"/>
      <c r="BV1" s="12"/>
      <c r="BW1" s="12"/>
      <c r="BX1" s="12"/>
      <c r="BY1" s="12"/>
      <c r="BZ1" s="12"/>
      <c r="CA1" s="12"/>
      <c r="CB1" s="12"/>
      <c r="CC1" s="12"/>
      <c r="CD1" s="12"/>
    </row>
    <row r="2" spans="4:8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504"/>
      <c r="BM2" s="9"/>
      <c r="BN2" s="9"/>
      <c r="BO2" s="9"/>
      <c r="BP2" s="9"/>
      <c r="BQ2" s="9"/>
      <c r="BR2" s="9"/>
      <c r="BS2" s="9"/>
      <c r="BU2" s="12"/>
      <c r="BV2" s="12"/>
      <c r="BW2" s="12"/>
      <c r="BX2" s="12"/>
      <c r="BY2" s="12"/>
      <c r="BZ2" s="12"/>
      <c r="CA2" s="12"/>
      <c r="CB2" s="12"/>
      <c r="CC2" s="12"/>
      <c r="CD2" s="12"/>
    </row>
    <row r="3" spans="3:82" ht="13.5" customHeight="1" thickBot="1">
      <c r="C3" s="22"/>
      <c r="D3" s="609" t="str">
        <f>+entero!D3</f>
        <v>V   A   R   I   A   B   L   E   S     c /</v>
      </c>
      <c r="E3" s="604" t="str">
        <f>+entero!E3</f>
        <v> A fines de Diciembre 2002</v>
      </c>
      <c r="F3" s="587" t="str">
        <f>+entero!F3</f>
        <v>A fines de Enero</v>
      </c>
      <c r="G3" s="587" t="str">
        <f>+entero!G3</f>
        <v>A fines de Febrero</v>
      </c>
      <c r="H3" s="587" t="str">
        <f>+entero!H3</f>
        <v>A fines de Marzo</v>
      </c>
      <c r="I3" s="587" t="str">
        <f>+entero!I3</f>
        <v>A fines de Abril</v>
      </c>
      <c r="J3" s="587" t="str">
        <f>+entero!J3</f>
        <v>A fines de Mayo </v>
      </c>
      <c r="K3" s="587" t="str">
        <f>+entero!K3</f>
        <v>2003              A fines de Junio</v>
      </c>
      <c r="L3" s="587" t="str">
        <f>+entero!L3</f>
        <v>A fines de Julio      </v>
      </c>
      <c r="M3" s="587" t="str">
        <f>+entero!M3</f>
        <v>A fines de Agos.</v>
      </c>
      <c r="N3" s="587" t="str">
        <f>+entero!N3</f>
        <v>2003             A fines de Sept.</v>
      </c>
      <c r="O3" s="587" t="str">
        <f>+entero!O3</f>
        <v>2003            A fines de Oct.</v>
      </c>
      <c r="P3" s="587" t="str">
        <f>+entero!P3</f>
        <v>2003              A fines de Nov.</v>
      </c>
      <c r="Q3" s="587" t="str">
        <f>+entero!AO3</f>
        <v>2006          A  fines de Ene.</v>
      </c>
      <c r="R3" s="587" t="str">
        <f>+entero!AP3</f>
        <v>2006          A  fines de Feb</v>
      </c>
      <c r="S3" s="587" t="str">
        <f>+entero!AQ3</f>
        <v>2006          A  fines de Mar</v>
      </c>
      <c r="T3" s="587" t="str">
        <f>+entero!AR3</f>
        <v>2006          A  fines de Abr</v>
      </c>
      <c r="U3" s="587" t="str">
        <f>+entero!AS3</f>
        <v>2006          A  fines de May</v>
      </c>
      <c r="V3" s="587" t="str">
        <f>+entero!AT3</f>
        <v>2006          A  fines de Jun</v>
      </c>
      <c r="W3" s="587" t="str">
        <f>+entero!AU3</f>
        <v>2006          A  fines de Jul</v>
      </c>
      <c r="X3" s="587" t="str">
        <f>+entero!AV3</f>
        <v>2006          A  fines de Ago</v>
      </c>
      <c r="Y3" s="587" t="str">
        <f>+entero!AW3</f>
        <v>2006          A  fines de Sep</v>
      </c>
      <c r="Z3" s="587" t="str">
        <f>+entero!AX3</f>
        <v>2006          A  fines de Oct</v>
      </c>
      <c r="AA3" s="587" t="str">
        <f>+entero!AY3</f>
        <v>2006          A  fines de Nov</v>
      </c>
      <c r="AB3" s="587" t="str">
        <f>+entero!AZ3</f>
        <v>2006                 A  fines de Dic</v>
      </c>
      <c r="AC3" s="587" t="str">
        <f>+entero!BA3</f>
        <v>2007             A  fines de Ene</v>
      </c>
      <c r="AD3" s="587" t="str">
        <f>+entero!BB3</f>
        <v>2007             A  fines de Feb</v>
      </c>
      <c r="AE3" s="587" t="str">
        <f>+entero!BC3</f>
        <v>2007             A  fines de Mar</v>
      </c>
      <c r="AF3" s="587" t="str">
        <f>+entero!BD3</f>
        <v>2007              A  fines de Abr</v>
      </c>
      <c r="AG3" s="587" t="str">
        <f>+entero!BE3</f>
        <v>2007              A  fines de May</v>
      </c>
      <c r="AH3" s="587" t="str">
        <f>+entero!BF3</f>
        <v>2007               A  fines de Jun</v>
      </c>
      <c r="AI3" s="587" t="str">
        <f>+entero!BG3</f>
        <v>2007              A  fines de Jul</v>
      </c>
      <c r="AJ3" s="587" t="str">
        <f>+entero!BH3</f>
        <v>2007              A  fines de Ago</v>
      </c>
      <c r="AK3" s="587" t="str">
        <f>+entero!BI3</f>
        <v>2007              A  fines de Sep</v>
      </c>
      <c r="AL3" s="587" t="str">
        <f>+entero!BJ3</f>
        <v>2007               A  fines de Oct</v>
      </c>
      <c r="AM3" s="587" t="str">
        <f>+entero!BK3</f>
        <v>2007                 A  fines de Nov</v>
      </c>
      <c r="AN3" s="587" t="str">
        <f>+entero!BL3</f>
        <v>2007                             A  fines de Dic</v>
      </c>
      <c r="AO3" s="587" t="str">
        <f>+entero!BM3</f>
        <v>2008          A  fines de Ene</v>
      </c>
      <c r="AP3" s="587" t="str">
        <f>+entero!BN3</f>
        <v>2008          A  fines de Feb</v>
      </c>
      <c r="AQ3" s="587" t="str">
        <f>+entero!BO3</f>
        <v>2008                 A  fines de Mar</v>
      </c>
      <c r="AR3" s="587" t="str">
        <f>+entero!BP3</f>
        <v>2008          A  fines de Abr</v>
      </c>
      <c r="AS3" s="587" t="str">
        <f>+entero!BQ3</f>
        <v>2008          A  fines de May</v>
      </c>
      <c r="AT3" s="587" t="str">
        <f>+entero!BR3</f>
        <v>2008                 A  fines de Jun</v>
      </c>
      <c r="AU3" s="587" t="str">
        <f>+entero!BS3</f>
        <v>2008          A  fines de Jul*</v>
      </c>
      <c r="AV3" s="587" t="str">
        <f>+entero!BT3</f>
        <v>2008          A  fines de Ago*</v>
      </c>
      <c r="AW3" s="587" t="str">
        <f>+entero!BU3</f>
        <v>2008                    A  fines de Sep*</v>
      </c>
      <c r="AX3" s="587" t="str">
        <f>+entero!BV3</f>
        <v>2008                     A  fines de Oct*</v>
      </c>
      <c r="AY3" s="587" t="str">
        <f>+entero!BW3</f>
        <v>2008                          A  fines de Nov*</v>
      </c>
      <c r="AZ3" s="587" t="str">
        <f>+entero!BX3</f>
        <v>2008                          A  fines de Dic*</v>
      </c>
      <c r="BA3" s="587" t="str">
        <f>+entero!BY3</f>
        <v>2009                          A  fines de Ene*</v>
      </c>
      <c r="BB3" s="587" t="str">
        <f>+entero!BZ3</f>
        <v>2009                          A  fines de Feb*</v>
      </c>
      <c r="BC3" s="587" t="str">
        <f>+entero!CA3</f>
        <v>2009                          A  fines de Mar*</v>
      </c>
      <c r="BD3" s="587" t="str">
        <f>+entero!CB3</f>
        <v>2009                          A  fines de Abr*</v>
      </c>
      <c r="BE3" s="587" t="str">
        <f>+entero!CC3</f>
        <v>2009                          A  fines de May*</v>
      </c>
      <c r="BF3" s="587" t="str">
        <f>+entero!CD3</f>
        <v>2009                          A  fines de Jun*</v>
      </c>
      <c r="BG3" s="587" t="str">
        <f>+entero!CE3</f>
        <v>2009                          A  fines de Jul*</v>
      </c>
      <c r="BH3" s="587" t="str">
        <f>+entero!CF3</f>
        <v>2009                          A  fines de Ago*</v>
      </c>
      <c r="BI3" s="587" t="str">
        <f>+entero!CG3</f>
        <v>2009                          A  fines de Sep*</v>
      </c>
      <c r="BJ3" s="587" t="str">
        <f>+entero!CH3</f>
        <v>2009                          A  fines de Oct*</v>
      </c>
      <c r="BK3" s="587" t="str">
        <f>+entero!CI3</f>
        <v>2009                          A  fines de Nov*</v>
      </c>
      <c r="BL3" s="503" t="str">
        <f>+entero!CJ3</f>
        <v>Semana 1*</v>
      </c>
      <c r="BM3" s="606" t="str">
        <f>+entero!CK3</f>
        <v>   Semana 2*</v>
      </c>
      <c r="BN3" s="607"/>
      <c r="BO3" s="607"/>
      <c r="BP3" s="607"/>
      <c r="BQ3" s="607"/>
      <c r="BR3" s="599" t="s">
        <v>53</v>
      </c>
      <c r="BS3" s="600"/>
      <c r="BU3" s="12"/>
      <c r="BV3" s="12"/>
      <c r="BW3" s="12"/>
      <c r="BX3" s="12"/>
      <c r="BY3" s="12"/>
      <c r="BZ3" s="12"/>
      <c r="CA3" s="12"/>
      <c r="CB3" s="12"/>
      <c r="CC3" s="12"/>
      <c r="CD3" s="12"/>
    </row>
    <row r="4" spans="3:82" ht="21" customHeight="1" thickBot="1">
      <c r="C4" s="28"/>
      <c r="D4" s="610"/>
      <c r="E4" s="605"/>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175">
        <f>+entero!CJ4</f>
        <v>40151</v>
      </c>
      <c r="BM4" s="175">
        <f>+entero!CK4</f>
        <v>40154</v>
      </c>
      <c r="BN4" s="154">
        <f>+entero!CL4</f>
        <v>40155</v>
      </c>
      <c r="BO4" s="154">
        <f>+entero!CM4</f>
        <v>40156</v>
      </c>
      <c r="BP4" s="154">
        <f>+entero!CN4</f>
        <v>40157</v>
      </c>
      <c r="BQ4" s="154">
        <f>+entero!CO4</f>
        <v>40158</v>
      </c>
      <c r="BR4" s="180" t="s">
        <v>28</v>
      </c>
      <c r="BS4" s="244" t="s">
        <v>174</v>
      </c>
      <c r="BU4" s="12"/>
      <c r="BV4" s="12"/>
      <c r="BW4" s="12"/>
      <c r="BX4" s="12"/>
      <c r="BY4" s="12"/>
      <c r="BZ4" s="12"/>
      <c r="CA4" s="12"/>
      <c r="CB4" s="12"/>
      <c r="CC4" s="12"/>
      <c r="CD4" s="12"/>
    </row>
    <row r="5" spans="1:82" ht="12.75">
      <c r="A5" s="3"/>
      <c r="B5" s="16"/>
      <c r="C5" s="34" t="s">
        <v>125</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50">
        <v>7.5</v>
      </c>
      <c r="BN5" s="51">
        <v>7.5</v>
      </c>
      <c r="BO5" s="51">
        <v>7.5</v>
      </c>
      <c r="BP5" s="51">
        <v>7.5</v>
      </c>
      <c r="BQ5" s="51">
        <v>7.5</v>
      </c>
      <c r="BR5" s="179"/>
      <c r="BS5" s="52"/>
      <c r="BT5" s="3"/>
      <c r="BU5" s="12"/>
      <c r="BV5" s="12"/>
      <c r="BW5" s="12"/>
      <c r="BX5" s="12"/>
      <c r="BY5" s="12"/>
      <c r="BZ5" s="12"/>
      <c r="CA5" s="12"/>
      <c r="CB5" s="12"/>
      <c r="CC5" s="12"/>
      <c r="CD5" s="12"/>
    </row>
    <row r="6" spans="1:82"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7.069999999999999</v>
      </c>
      <c r="BF6" s="101">
        <f>+entero!CD106</f>
        <v>7.069999999999999</v>
      </c>
      <c r="BG6" s="101">
        <f>+entero!CE106</f>
        <v>7.069999999999999</v>
      </c>
      <c r="BH6" s="101">
        <f>+entero!CF106</f>
        <v>7.069999999999999</v>
      </c>
      <c r="BI6" s="101">
        <f>+entero!CG106</f>
        <v>7.069999999999999</v>
      </c>
      <c r="BJ6" s="101">
        <f>+entero!CH106</f>
        <v>7.069999999999999</v>
      </c>
      <c r="BK6" s="101">
        <f>+entero!CI106</f>
        <v>7.07</v>
      </c>
      <c r="BL6" s="101">
        <f>+entero!CJ106</f>
        <v>7.069999999999999</v>
      </c>
      <c r="BM6" s="19">
        <f>+entero!CK106</f>
        <v>7.07</v>
      </c>
      <c r="BN6" s="21">
        <f>+entero!CL106</f>
        <v>7.069999999999999</v>
      </c>
      <c r="BO6" s="21">
        <f>+entero!CM106</f>
        <v>7.069999999999999</v>
      </c>
      <c r="BP6" s="21">
        <f>+entero!CN106</f>
        <v>7.069999999999999</v>
      </c>
      <c r="BQ6" s="21">
        <f>+entero!CO106</f>
        <v>7.069999999999999</v>
      </c>
      <c r="BR6" s="167" t="str">
        <f>+entero!CP106</f>
        <v> </v>
      </c>
      <c r="BS6" s="189" t="str">
        <f>+entero!CQ106</f>
        <v> </v>
      </c>
      <c r="BT6" s="3"/>
      <c r="BU6" s="12"/>
      <c r="BV6" s="12"/>
      <c r="BW6" s="12"/>
      <c r="BX6" s="12"/>
      <c r="BY6" s="12"/>
      <c r="BZ6" s="12"/>
      <c r="CA6" s="12"/>
      <c r="CB6" s="12"/>
      <c r="CC6" s="12"/>
      <c r="CD6" s="12"/>
    </row>
    <row r="7" spans="1:82"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01">
        <f>+entero!CI107</f>
        <v>0</v>
      </c>
      <c r="BL7" s="101">
        <f>+entero!CJ107</f>
        <v>0</v>
      </c>
      <c r="BM7" s="19">
        <f>+entero!CK107</f>
        <v>0</v>
      </c>
      <c r="BN7" s="21">
        <f>+entero!CL107</f>
        <v>0</v>
      </c>
      <c r="BO7" s="21">
        <f>+entero!CM107</f>
        <v>0</v>
      </c>
      <c r="BP7" s="21">
        <f>+entero!CN107</f>
        <v>0</v>
      </c>
      <c r="BQ7" s="21">
        <f>+entero!CO107</f>
        <v>0</v>
      </c>
      <c r="BR7" s="167">
        <f>+entero!CP107</f>
        <v>0</v>
      </c>
      <c r="BS7" s="189" t="e">
        <f>+entero!CQ107</f>
        <v>#DIV/0!</v>
      </c>
      <c r="BT7" s="3"/>
      <c r="BU7" s="12"/>
      <c r="BV7" s="12"/>
      <c r="BW7" s="12"/>
      <c r="BX7" s="12"/>
      <c r="BY7" s="12"/>
      <c r="BZ7" s="12"/>
      <c r="CA7" s="12"/>
      <c r="CB7" s="12"/>
      <c r="CC7" s="12"/>
      <c r="CD7" s="12"/>
    </row>
    <row r="8" spans="1:82"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01">
        <f>+entero!CI108</f>
        <v>0</v>
      </c>
      <c r="BL8" s="101">
        <f>+entero!CJ108</f>
        <v>0</v>
      </c>
      <c r="BM8" s="19">
        <f>+entero!CK108</f>
        <v>0</v>
      </c>
      <c r="BN8" s="21">
        <f>+entero!CL108</f>
        <v>0</v>
      </c>
      <c r="BO8" s="21">
        <f>+entero!CM108</f>
        <v>0</v>
      </c>
      <c r="BP8" s="21">
        <f>+entero!CN108</f>
        <v>0</v>
      </c>
      <c r="BQ8" s="21">
        <f>+entero!CO108</f>
        <v>0</v>
      </c>
      <c r="BR8" s="167">
        <f>+entero!CP108</f>
        <v>0</v>
      </c>
      <c r="BS8" s="189" t="e">
        <f>+entero!CQ108</f>
        <v>#DIV/0!</v>
      </c>
      <c r="BT8" s="3"/>
      <c r="BU8" s="12"/>
      <c r="BV8" s="12"/>
      <c r="BW8" s="12"/>
      <c r="BX8" s="12"/>
      <c r="BY8" s="12"/>
      <c r="BZ8" s="12"/>
      <c r="CA8" s="12"/>
      <c r="CB8" s="12"/>
      <c r="CC8" s="12"/>
      <c r="CD8" s="12"/>
    </row>
    <row r="9" spans="1:82"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01">
        <f>+entero!CI109</f>
        <v>6.97</v>
      </c>
      <c r="BL9" s="101">
        <f>+entero!CJ109</f>
        <v>6.97</v>
      </c>
      <c r="BM9" s="19">
        <f>+entero!CK109</f>
        <v>6.97</v>
      </c>
      <c r="BN9" s="21">
        <f>+entero!CL109</f>
        <v>6.97</v>
      </c>
      <c r="BO9" s="21">
        <f>+entero!CM109</f>
        <v>6.97</v>
      </c>
      <c r="BP9" s="21">
        <f>+entero!CN109</f>
        <v>6.97</v>
      </c>
      <c r="BQ9" s="21">
        <f>+entero!CO109</f>
        <v>6.97</v>
      </c>
      <c r="BR9" s="167" t="str">
        <f>+entero!CP109</f>
        <v> </v>
      </c>
      <c r="BS9" s="189" t="str">
        <f>+entero!CQ109</f>
        <v> </v>
      </c>
      <c r="BT9" s="3"/>
      <c r="BU9" s="12"/>
      <c r="BV9" s="12"/>
      <c r="BW9" s="12"/>
      <c r="BX9" s="12"/>
      <c r="BY9" s="12"/>
      <c r="BZ9" s="12"/>
      <c r="CA9" s="12"/>
      <c r="CB9" s="12"/>
      <c r="CC9" s="12"/>
      <c r="CD9" s="12"/>
    </row>
    <row r="10" spans="1:82"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3">
        <f>+entero!AO110</f>
        <v>8.022263021212305</v>
      </c>
      <c r="R10" s="203">
        <f>+entero!AP110</f>
        <v>7.996100416281939</v>
      </c>
      <c r="S10" s="203">
        <f>+entero!AQ110</f>
        <v>7.990210100200894</v>
      </c>
      <c r="T10" s="203">
        <f>+entero!AR110</f>
        <v>7.97655290949207</v>
      </c>
      <c r="U10" s="203">
        <f>+entero!AS110</f>
        <v>7.971465062998691</v>
      </c>
      <c r="V10" s="203">
        <f>+entero!AT110</f>
        <v>7.981779350808409</v>
      </c>
      <c r="W10" s="203">
        <f>+entero!AU110</f>
        <v>7.981264104989961</v>
      </c>
      <c r="X10" s="203">
        <f>+entero!AV110</f>
        <v>7.974446352607373</v>
      </c>
      <c r="Y10" s="203">
        <f>+entero!AW110</f>
        <v>7.974814032711269</v>
      </c>
      <c r="Z10" s="203">
        <f>+entero!AX110</f>
        <v>7.9652956526049445</v>
      </c>
      <c r="AA10" s="203">
        <f>+entero!AY110</f>
        <v>7.972195942204598</v>
      </c>
      <c r="AB10" s="203">
        <f>+entero!AZ110</f>
        <v>7.967723573980777</v>
      </c>
      <c r="AC10" s="203">
        <f>+entero!BA110</f>
        <v>7.93825941133124</v>
      </c>
      <c r="AD10" s="203">
        <f>+entero!BB110</f>
        <v>7.911594565561181</v>
      </c>
      <c r="AE10" s="203">
        <f>+entero!BC110</f>
        <v>7.901276042308404</v>
      </c>
      <c r="AF10" s="203">
        <f>+entero!BD110</f>
        <v>7.9082387522325055</v>
      </c>
      <c r="AG10" s="203">
        <f>+entero!BE110</f>
        <v>7.901061455349067</v>
      </c>
      <c r="AH10" s="203">
        <f>+entero!BF110</f>
        <v>7.8562827664437815</v>
      </c>
      <c r="AI10" s="203">
        <f>+entero!BG110</f>
        <v>7.777052624284871</v>
      </c>
      <c r="AJ10" s="203">
        <f>+entero!BH110</f>
        <v>7.715199380728996</v>
      </c>
      <c r="AK10" s="203">
        <f>+entero!BI110</f>
        <v>7.716994699725481</v>
      </c>
      <c r="AL10" s="203">
        <f>+entero!BJ110</f>
        <v>7.678744202995238</v>
      </c>
      <c r="AM10" s="203">
        <f>+entero!BK110</f>
        <v>7.641790494785022</v>
      </c>
      <c r="AN10" s="203">
        <f>+entero!BL110</f>
        <v>7.573759414250977</v>
      </c>
      <c r="AO10" s="203">
        <f>+entero!BM110</f>
        <v>7.5401136940989515</v>
      </c>
      <c r="AP10" s="203">
        <f>+entero!BN110</f>
        <v>7.502627312669436</v>
      </c>
      <c r="AQ10" s="203">
        <f>+entero!BO110</f>
        <v>7.405898035151848</v>
      </c>
      <c r="AR10" s="203">
        <f>+entero!BP110</f>
        <v>7.304078259203305</v>
      </c>
      <c r="AS10" s="203">
        <f>+entero!BQ110</f>
        <v>7.21462300184778</v>
      </c>
      <c r="AT10" s="203">
        <f>+entero!BR110</f>
        <v>7.126299772876676</v>
      </c>
      <c r="AU10" s="203">
        <f>+entero!BS110</f>
        <v>7.052710379090238</v>
      </c>
      <c r="AV10" s="203">
        <f>+entero!BT110</f>
        <v>7.03077447486794</v>
      </c>
      <c r="AW10" s="203">
        <f>+entero!BU110</f>
        <v>7.055484262169838</v>
      </c>
      <c r="AX10" s="203">
        <f>+entero!BV110</f>
        <v>7.03055176814073</v>
      </c>
      <c r="AY10" s="203">
        <f>+entero!BW110</f>
        <v>7.040823118295887</v>
      </c>
      <c r="AZ10" s="203">
        <f>+entero!BX110</f>
        <v>7.053642513638792</v>
      </c>
      <c r="BA10" s="203">
        <f>+entero!BY110</f>
        <v>7.013087267953252</v>
      </c>
      <c r="BB10" s="203">
        <f>+entero!BZ110</f>
        <v>7.0374968689860875</v>
      </c>
      <c r="BC10" s="203">
        <f>+entero!CA110</f>
        <v>7.042996835361956</v>
      </c>
      <c r="BD10" s="203">
        <f>+entero!CB110</f>
        <v>7.024733685696837</v>
      </c>
      <c r="BE10" s="203">
        <f>+entero!CC110</f>
        <v>7.025843748578275</v>
      </c>
      <c r="BF10" s="203">
        <f>+entero!CD110</f>
        <v>7.04690535826029</v>
      </c>
      <c r="BG10" s="203">
        <f>+entero!CE110</f>
        <v>7.037772445440531</v>
      </c>
      <c r="BH10" s="203">
        <f>+entero!CF110</f>
        <v>7.040331603852048</v>
      </c>
      <c r="BI10" s="203">
        <f>+entero!CG110</f>
        <v>7.0412673737191245</v>
      </c>
      <c r="BJ10" s="203">
        <f>+entero!CH110</f>
        <v>7.034105150632517</v>
      </c>
      <c r="BK10" s="203">
        <f>+entero!CI110</f>
        <v>7.046236958412838</v>
      </c>
      <c r="BL10" s="203">
        <f>+entero!CJ110</f>
        <v>7.043594279724793</v>
      </c>
      <c r="BM10" s="263">
        <f>+entero!CK110</f>
        <v>7.056202401787662</v>
      </c>
      <c r="BN10" s="204">
        <f>+entero!CL110</f>
        <v>7.058986649199452</v>
      </c>
      <c r="BO10" s="204">
        <f>+entero!CM110</f>
        <v>7.059413907840357</v>
      </c>
      <c r="BP10" s="204">
        <f>+entero!CN110</f>
        <v>7.062194988858403</v>
      </c>
      <c r="BQ10" s="204" t="str">
        <f>+entero!CO110</f>
        <v>n.d.</v>
      </c>
      <c r="BR10" s="167" t="str">
        <f>+entero!CP110</f>
        <v> </v>
      </c>
      <c r="BS10" s="189" t="str">
        <f>+entero!CQ110</f>
        <v> </v>
      </c>
      <c r="BT10" s="3"/>
      <c r="BU10" s="12"/>
      <c r="BV10" s="12"/>
      <c r="BW10" s="12"/>
      <c r="BX10" s="12"/>
      <c r="BY10" s="12"/>
      <c r="BZ10" s="12"/>
      <c r="CA10" s="12"/>
      <c r="CB10" s="12"/>
      <c r="CC10" s="12"/>
      <c r="CD10" s="12"/>
    </row>
    <row r="11" spans="1:82"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91.62251402511637</v>
      </c>
      <c r="BG11" s="156">
        <f>+entero!CE111</f>
        <v>92.93832787711172</v>
      </c>
      <c r="BH11" s="156">
        <f>+entero!CF111</f>
        <v>92.46570731767143</v>
      </c>
      <c r="BI11" s="156">
        <f>+entero!CG111</f>
        <v>94.68429069913543</v>
      </c>
      <c r="BJ11" s="156">
        <f>+entero!CH111</f>
        <v>95.24970978250253</v>
      </c>
      <c r="BK11" s="223"/>
      <c r="BL11" s="223"/>
      <c r="BM11" s="223"/>
      <c r="BN11" s="223"/>
      <c r="BO11" s="223"/>
      <c r="BP11" s="223"/>
      <c r="BQ11" s="223"/>
      <c r="BR11" s="167" t="s">
        <v>3</v>
      </c>
      <c r="BS11" s="189" t="s">
        <v>3</v>
      </c>
      <c r="BT11" s="3"/>
      <c r="BU11" s="67"/>
      <c r="BV11" s="12"/>
      <c r="BW11" s="12"/>
      <c r="BX11" s="12"/>
      <c r="BY11" s="12"/>
      <c r="BZ11" s="12"/>
      <c r="CA11" s="12"/>
      <c r="CB11" s="12"/>
      <c r="CC11" s="12"/>
      <c r="CD11" s="12"/>
    </row>
    <row r="12" spans="1:82"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1.53289</v>
      </c>
      <c r="BI12" s="102">
        <f>+entero!CG112</f>
        <v>1.53469</v>
      </c>
      <c r="BJ12" s="102">
        <f>+entero!CH112</f>
        <v>1.53589</v>
      </c>
      <c r="BK12" s="102">
        <f>+entero!CI112</f>
        <v>1.53682</v>
      </c>
      <c r="BL12" s="102">
        <f>+entero!CJ112</f>
        <v>1.53694</v>
      </c>
      <c r="BM12" s="149">
        <f>+entero!CK112</f>
        <v>1.53703</v>
      </c>
      <c r="BN12" s="41">
        <f>+entero!CL112</f>
        <v>1.53706</v>
      </c>
      <c r="BO12" s="41">
        <f>+entero!CM112</f>
        <v>1.53709</v>
      </c>
      <c r="BP12" s="41">
        <f>+entero!CN112</f>
        <v>1.53712</v>
      </c>
      <c r="BQ12" s="41">
        <f>+entero!CO112</f>
        <v>1.53714</v>
      </c>
      <c r="BR12" s="167">
        <f>+entero!CP112</f>
        <v>0.00019999999999997797</v>
      </c>
      <c r="BS12" s="189">
        <f>+entero!CQ112</f>
        <v>0.00013012869728168397</v>
      </c>
      <c r="BT12" s="3"/>
      <c r="BU12" s="126"/>
      <c r="BV12" s="12"/>
      <c r="BW12" s="12"/>
      <c r="BX12" s="12"/>
      <c r="BY12" s="12"/>
      <c r="BZ12" s="12"/>
      <c r="CA12" s="12"/>
      <c r="CB12" s="12"/>
      <c r="CC12" s="12"/>
      <c r="CD12" s="12"/>
    </row>
    <row r="13" spans="1:82" ht="13.5" thickBot="1">
      <c r="A13" s="3"/>
      <c r="B13" s="16"/>
      <c r="C13" s="78"/>
      <c r="D13" s="288"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138">
        <f>+entero!CF113</f>
        <v>1.53289</v>
      </c>
      <c r="BI13" s="138">
        <f>+entero!CG113</f>
        <v>1.53469</v>
      </c>
      <c r="BJ13" s="138">
        <f>+entero!CH113</f>
        <v>1.53592</v>
      </c>
      <c r="BK13" s="138">
        <f>+entero!CI113</f>
        <v>1.53754</v>
      </c>
      <c r="BL13" s="223"/>
      <c r="BM13" s="223"/>
      <c r="BN13" s="223"/>
      <c r="BO13" s="223"/>
      <c r="BP13" s="223"/>
      <c r="BQ13" s="223"/>
      <c r="BR13" s="182"/>
      <c r="BS13" s="255"/>
      <c r="BT13" s="3"/>
      <c r="BU13" s="126"/>
      <c r="BV13" s="12"/>
      <c r="BW13" s="12"/>
      <c r="BX13" s="12"/>
      <c r="BY13" s="12"/>
      <c r="BZ13" s="12"/>
      <c r="CA13" s="12"/>
      <c r="CB13" s="12"/>
      <c r="CC13" s="12"/>
      <c r="CD13" s="12"/>
    </row>
    <row r="14" spans="4:82"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4"/>
      <c r="BN14" s="4"/>
      <c r="BO14" s="4"/>
      <c r="BP14" s="4"/>
      <c r="BQ14" s="4"/>
      <c r="BR14" s="4"/>
      <c r="BS14" s="4"/>
      <c r="BU14" s="12"/>
      <c r="BV14" s="12"/>
      <c r="BW14" s="12"/>
      <c r="BX14" s="12"/>
      <c r="BY14" s="12"/>
      <c r="BZ14" s="12"/>
      <c r="CA14" s="12"/>
      <c r="CB14" s="12"/>
      <c r="CC14" s="12"/>
      <c r="CD14" s="12"/>
    </row>
    <row r="15" spans="3:82"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4"/>
      <c r="BN15" s="4"/>
      <c r="BO15" s="4"/>
      <c r="BP15" s="4"/>
      <c r="BQ15" s="4"/>
      <c r="BR15" s="4"/>
      <c r="BS15" s="4"/>
      <c r="BU15" s="12"/>
      <c r="BV15" s="12"/>
      <c r="BW15" s="12"/>
      <c r="BX15" s="12"/>
      <c r="BY15" s="12"/>
      <c r="BZ15" s="12"/>
      <c r="CA15" s="12"/>
      <c r="CB15" s="12"/>
      <c r="CC15" s="12"/>
      <c r="CD15" s="12"/>
    </row>
    <row r="16" spans="3:82" ht="13.5" customHeight="1">
      <c r="C16" s="76" t="s">
        <v>203</v>
      </c>
      <c r="D16" s="1" t="s">
        <v>206</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4"/>
      <c r="BN16" s="4"/>
      <c r="BO16" s="4"/>
      <c r="BP16" s="4"/>
      <c r="BQ16" s="4"/>
      <c r="BR16" s="4"/>
      <c r="BS16" s="4"/>
      <c r="BU16" s="12"/>
      <c r="BV16" s="12"/>
      <c r="BW16" s="12"/>
      <c r="BX16" s="12"/>
      <c r="BY16" s="12"/>
      <c r="BZ16" s="12"/>
      <c r="CA16" s="12"/>
      <c r="CB16" s="12"/>
      <c r="CC16" s="12"/>
      <c r="CD16" s="12"/>
    </row>
    <row r="17" spans="3:82"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3"/>
      <c r="BS17" s="75">
        <f ca="1">NOW()</f>
        <v>40163.37092511574</v>
      </c>
      <c r="BU17" s="12"/>
      <c r="BV17" s="12"/>
      <c r="BW17" s="12"/>
      <c r="BX17" s="12"/>
      <c r="BY17" s="12"/>
      <c r="BZ17" s="12"/>
      <c r="CA17" s="12"/>
      <c r="CB17" s="12"/>
      <c r="CC17" s="12"/>
      <c r="CD17" s="12"/>
    </row>
    <row r="18" spans="3:82"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3"/>
      <c r="BS18" s="4"/>
      <c r="BU18" s="12"/>
      <c r="BV18" s="12"/>
      <c r="BW18" s="12"/>
      <c r="BX18" s="12"/>
      <c r="BY18" s="12"/>
      <c r="BZ18" s="12"/>
      <c r="CA18" s="12"/>
      <c r="CB18" s="12"/>
      <c r="CC18" s="12"/>
      <c r="CD18" s="12"/>
    </row>
    <row r="19" spans="4:82"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3"/>
      <c r="BS19" s="4"/>
      <c r="BU19" s="12"/>
      <c r="BV19" s="12"/>
      <c r="BW19" s="12"/>
      <c r="BX19" s="12"/>
      <c r="BY19" s="12"/>
      <c r="BZ19" s="12"/>
      <c r="CA19" s="12"/>
      <c r="CB19" s="12"/>
      <c r="CC19" s="12"/>
      <c r="CD19" s="12"/>
    </row>
    <row r="20" spans="1:82"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2"/>
      <c r="BU20" s="12"/>
      <c r="BV20" s="12"/>
      <c r="BW20" s="12"/>
      <c r="BX20" s="12"/>
      <c r="BY20" s="12"/>
      <c r="BZ20" s="12"/>
      <c r="CA20" s="12"/>
      <c r="CB20" s="12"/>
      <c r="CC20" s="12"/>
      <c r="CD20" s="12"/>
    </row>
    <row r="21" spans="1:82"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2"/>
      <c r="BU21" s="12"/>
      <c r="BV21" s="12"/>
      <c r="BW21" s="12"/>
      <c r="BX21" s="12"/>
      <c r="BY21" s="12"/>
      <c r="BZ21" s="12"/>
      <c r="CA21" s="12"/>
      <c r="CB21" s="12"/>
      <c r="CC21" s="12"/>
      <c r="CD21" s="12"/>
    </row>
    <row r="22" spans="1:82"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2"/>
      <c r="BU22" s="12"/>
      <c r="BV22" s="12"/>
      <c r="BW22" s="12"/>
      <c r="BX22" s="12"/>
      <c r="BY22" s="12"/>
      <c r="BZ22" s="12"/>
      <c r="CA22" s="12"/>
      <c r="CB22" s="12"/>
      <c r="CC22" s="12"/>
      <c r="CD22" s="12"/>
    </row>
    <row r="23" spans="1:82"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2"/>
      <c r="BU23" s="12"/>
      <c r="BV23" s="12"/>
      <c r="BW23" s="12"/>
      <c r="BX23" s="12"/>
      <c r="BY23" s="12"/>
      <c r="BZ23" s="12"/>
      <c r="CA23" s="12"/>
      <c r="CB23" s="12"/>
      <c r="CC23" s="12"/>
      <c r="CD23" s="12"/>
    </row>
    <row r="24" spans="1:82"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2"/>
      <c r="BU24" s="12"/>
      <c r="BV24" s="12"/>
      <c r="BW24" s="12"/>
      <c r="BX24" s="12"/>
      <c r="BY24" s="12"/>
      <c r="BZ24" s="12"/>
      <c r="CA24" s="12"/>
      <c r="CB24" s="12"/>
      <c r="CC24" s="12"/>
      <c r="CD24" s="12"/>
    </row>
    <row r="25" spans="1:82"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2"/>
      <c r="BU25" s="12"/>
      <c r="BV25" s="12"/>
      <c r="BW25" s="12"/>
      <c r="BX25" s="12"/>
      <c r="BY25" s="12"/>
      <c r="BZ25" s="12"/>
      <c r="CA25" s="12"/>
      <c r="CB25" s="12"/>
      <c r="CC25" s="12"/>
      <c r="CD25" s="12"/>
    </row>
    <row r="26" spans="1:82"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2"/>
      <c r="BU26" s="12"/>
      <c r="BV26" s="12"/>
      <c r="BW26" s="12"/>
      <c r="BX26" s="12"/>
      <c r="BY26" s="12"/>
      <c r="BZ26" s="12"/>
      <c r="CA26" s="12"/>
      <c r="CB26" s="12"/>
      <c r="CC26" s="12"/>
      <c r="CD26" s="12"/>
    </row>
    <row r="27" spans="1:82"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2"/>
      <c r="BU27" s="12"/>
      <c r="BV27" s="12"/>
      <c r="BW27" s="12"/>
      <c r="BX27" s="12"/>
      <c r="BY27" s="12"/>
      <c r="BZ27" s="12"/>
      <c r="CA27" s="12"/>
      <c r="CB27" s="12"/>
      <c r="CC27" s="12"/>
      <c r="CD27" s="12"/>
    </row>
    <row r="28" spans="1:82"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2"/>
      <c r="BU28" s="12"/>
      <c r="BV28" s="12"/>
      <c r="BW28" s="12"/>
      <c r="BX28" s="12"/>
      <c r="BY28" s="12"/>
      <c r="BZ28" s="12"/>
      <c r="CA28" s="12"/>
      <c r="CB28" s="12"/>
      <c r="CC28" s="12"/>
      <c r="CD28" s="12"/>
    </row>
    <row r="29" spans="1:8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2"/>
      <c r="BU29" s="12"/>
      <c r="BV29" s="12"/>
      <c r="BW29" s="12"/>
      <c r="BX29" s="12"/>
      <c r="BY29" s="12"/>
      <c r="BZ29" s="12"/>
      <c r="CA29" s="12"/>
      <c r="CB29" s="12"/>
      <c r="CC29" s="12"/>
      <c r="CD29" s="12"/>
    </row>
    <row r="30" spans="1:8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2"/>
      <c r="BU30" s="12"/>
      <c r="BV30" s="12"/>
      <c r="BW30" s="12"/>
      <c r="BX30" s="12"/>
      <c r="BY30" s="12"/>
      <c r="BZ30" s="12"/>
      <c r="CA30" s="12"/>
      <c r="CB30" s="12"/>
      <c r="CC30" s="12"/>
      <c r="CD30" s="12"/>
    </row>
    <row r="31" spans="1:8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2"/>
      <c r="BU31" s="12"/>
      <c r="BV31" s="12"/>
      <c r="BW31" s="12"/>
      <c r="BX31" s="12"/>
      <c r="BY31" s="12"/>
      <c r="BZ31" s="12"/>
      <c r="CA31" s="12"/>
      <c r="CB31" s="12"/>
      <c r="CC31" s="12"/>
      <c r="CD31" s="12"/>
    </row>
    <row r="32" spans="1:8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2"/>
      <c r="BU32" s="12"/>
      <c r="BV32" s="12"/>
      <c r="BW32" s="12"/>
      <c r="BX32" s="12"/>
      <c r="BY32" s="12"/>
      <c r="BZ32" s="12"/>
      <c r="CA32" s="12"/>
      <c r="CB32" s="12"/>
      <c r="CC32" s="12"/>
      <c r="CD32" s="12"/>
    </row>
    <row r="33" spans="1:8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2"/>
      <c r="BU33" s="12"/>
      <c r="BV33" s="12"/>
      <c r="BW33" s="12"/>
      <c r="BX33" s="12"/>
      <c r="BY33" s="12"/>
      <c r="BZ33" s="12"/>
      <c r="CA33" s="12"/>
      <c r="CB33" s="12"/>
      <c r="CC33" s="12"/>
      <c r="CD33" s="12"/>
    </row>
    <row r="34" spans="1:8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2"/>
      <c r="BU34" s="12"/>
      <c r="BV34" s="12"/>
      <c r="BW34" s="12"/>
      <c r="BX34" s="12"/>
      <c r="BY34" s="12"/>
      <c r="BZ34" s="12"/>
      <c r="CA34" s="12"/>
      <c r="CB34" s="12"/>
      <c r="CC34" s="12"/>
      <c r="CD34" s="12"/>
    </row>
    <row r="35" spans="1:8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2"/>
      <c r="BU35" s="12"/>
      <c r="BV35" s="12"/>
      <c r="BW35" s="12"/>
      <c r="BX35" s="12"/>
      <c r="BY35" s="12"/>
      <c r="BZ35" s="12"/>
      <c r="CA35" s="12"/>
      <c r="CB35" s="12"/>
      <c r="CC35" s="12"/>
      <c r="CD35" s="12"/>
    </row>
    <row r="36" spans="1:8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2"/>
      <c r="BU36" s="12"/>
      <c r="BV36" s="12"/>
      <c r="BW36" s="12"/>
      <c r="BX36" s="12"/>
      <c r="BY36" s="12"/>
      <c r="BZ36" s="12"/>
      <c r="CA36" s="12"/>
      <c r="CB36" s="12"/>
      <c r="CC36" s="12"/>
      <c r="CD36" s="12"/>
    </row>
    <row r="37" spans="1:8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2"/>
      <c r="BU37" s="12"/>
      <c r="BV37" s="12"/>
      <c r="BW37" s="12"/>
      <c r="BX37" s="12"/>
      <c r="BY37" s="12"/>
      <c r="BZ37" s="12"/>
      <c r="CA37" s="12"/>
      <c r="CB37" s="12"/>
      <c r="CC37" s="12"/>
      <c r="CD37" s="12"/>
    </row>
    <row r="38" spans="1:8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2"/>
      <c r="BU38" s="12"/>
      <c r="BV38" s="12"/>
      <c r="BW38" s="12"/>
      <c r="BX38" s="12"/>
      <c r="BY38" s="12"/>
      <c r="BZ38" s="12"/>
      <c r="CA38" s="12"/>
      <c r="CB38" s="12"/>
      <c r="CC38" s="12"/>
      <c r="CD38" s="12"/>
    </row>
    <row r="39" spans="1:8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2"/>
      <c r="BU39" s="12"/>
      <c r="BV39" s="12"/>
      <c r="BW39" s="12"/>
      <c r="BX39" s="12"/>
      <c r="BY39" s="12"/>
      <c r="BZ39" s="12"/>
      <c r="CA39" s="12"/>
      <c r="CB39" s="12"/>
      <c r="CC39" s="12"/>
      <c r="CD39" s="12"/>
    </row>
    <row r="40" spans="1:8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2"/>
      <c r="BU40" s="12"/>
      <c r="BV40" s="12"/>
      <c r="BW40" s="12"/>
      <c r="BX40" s="12"/>
      <c r="BY40" s="12"/>
      <c r="BZ40" s="12"/>
      <c r="CA40" s="12"/>
      <c r="CB40" s="12"/>
      <c r="CC40" s="12"/>
      <c r="CD40" s="12"/>
    </row>
    <row r="41" spans="1:8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2"/>
      <c r="BU41" s="12"/>
      <c r="BV41" s="12"/>
      <c r="BW41" s="12"/>
      <c r="BX41" s="12"/>
      <c r="BY41" s="12"/>
      <c r="BZ41" s="12"/>
      <c r="CA41" s="12"/>
      <c r="CB41" s="12"/>
      <c r="CC41" s="12"/>
      <c r="CD41" s="12"/>
    </row>
    <row r="42" spans="1:8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2"/>
      <c r="BU42" s="12"/>
      <c r="BV42" s="12"/>
      <c r="BW42" s="12"/>
      <c r="BX42" s="12"/>
      <c r="BY42" s="12"/>
      <c r="BZ42" s="12"/>
      <c r="CA42" s="12"/>
      <c r="CB42" s="12"/>
      <c r="CC42" s="12"/>
      <c r="CD42" s="12"/>
    </row>
    <row r="43" spans="1:8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2"/>
      <c r="BU43" s="12"/>
      <c r="BV43" s="12"/>
      <c r="BW43" s="12"/>
      <c r="BX43" s="12"/>
      <c r="BY43" s="12"/>
      <c r="BZ43" s="12"/>
      <c r="CA43" s="12"/>
      <c r="CB43" s="12"/>
      <c r="CC43" s="12"/>
      <c r="CD43" s="12"/>
    </row>
    <row r="44" spans="1:8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2"/>
      <c r="BU44" s="12"/>
      <c r="BV44" s="12"/>
      <c r="BW44" s="12"/>
      <c r="BX44" s="12"/>
      <c r="BY44" s="12"/>
      <c r="BZ44" s="12"/>
      <c r="CA44" s="12"/>
      <c r="CB44" s="12"/>
      <c r="CC44" s="12"/>
      <c r="CD44" s="12"/>
    </row>
    <row r="45" spans="1:8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2"/>
      <c r="BU45" s="12"/>
      <c r="BV45" s="12"/>
      <c r="BW45" s="12"/>
      <c r="BX45" s="12"/>
      <c r="BY45" s="12"/>
      <c r="BZ45" s="12"/>
      <c r="CA45" s="12"/>
      <c r="CB45" s="12"/>
      <c r="CC45" s="12"/>
      <c r="CD45" s="12"/>
    </row>
    <row r="46" spans="1:8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2"/>
      <c r="BU46" s="12"/>
      <c r="BV46" s="12"/>
      <c r="BW46" s="12"/>
      <c r="BX46" s="12"/>
      <c r="BY46" s="12"/>
      <c r="BZ46" s="12"/>
      <c r="CA46" s="12"/>
      <c r="CB46" s="12"/>
      <c r="CC46" s="12"/>
      <c r="CD46" s="12"/>
    </row>
    <row r="47" spans="1:8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2"/>
      <c r="BU47" s="12"/>
      <c r="BV47" s="12"/>
      <c r="BW47" s="12"/>
      <c r="BX47" s="12"/>
      <c r="BY47" s="12"/>
      <c r="BZ47" s="12"/>
      <c r="CA47" s="12"/>
      <c r="CB47" s="12"/>
      <c r="CC47" s="12"/>
      <c r="CD47" s="12"/>
    </row>
    <row r="48" spans="1:8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2"/>
      <c r="BU48" s="12"/>
      <c r="BV48" s="12"/>
      <c r="BW48" s="12"/>
      <c r="BX48" s="12"/>
      <c r="BY48" s="12"/>
      <c r="BZ48" s="12"/>
      <c r="CA48" s="12"/>
      <c r="CB48" s="12"/>
      <c r="CC48" s="12"/>
      <c r="CD48" s="12"/>
    </row>
    <row r="49" spans="1:8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2"/>
      <c r="BU49" s="12"/>
      <c r="BV49" s="12"/>
      <c r="BW49" s="12"/>
      <c r="BX49" s="12"/>
      <c r="BY49" s="12"/>
      <c r="BZ49" s="12"/>
      <c r="CA49" s="12"/>
      <c r="CB49" s="12"/>
      <c r="CC49" s="12"/>
      <c r="CD49" s="12"/>
    </row>
    <row r="50" spans="1:8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2"/>
      <c r="BU50" s="12"/>
      <c r="BV50" s="12"/>
      <c r="BW50" s="12"/>
      <c r="BX50" s="12"/>
      <c r="BY50" s="12"/>
      <c r="BZ50" s="12"/>
      <c r="CA50" s="12"/>
      <c r="CB50" s="12"/>
      <c r="CC50" s="12"/>
      <c r="CD50" s="12"/>
    </row>
    <row r="51" spans="1:8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2"/>
      <c r="BU51" s="12"/>
      <c r="BV51" s="12"/>
      <c r="BW51" s="12"/>
      <c r="BX51" s="12"/>
      <c r="BY51" s="12"/>
      <c r="BZ51" s="12"/>
      <c r="CA51" s="12"/>
      <c r="CB51" s="12"/>
      <c r="CC51" s="12"/>
      <c r="CD51" s="12"/>
    </row>
    <row r="52" spans="1:8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2"/>
      <c r="BU52" s="12"/>
      <c r="BV52" s="12"/>
      <c r="BW52" s="12"/>
      <c r="BX52" s="12"/>
      <c r="BY52" s="12"/>
      <c r="BZ52" s="12"/>
      <c r="CA52" s="12"/>
      <c r="CB52" s="12"/>
      <c r="CC52" s="12"/>
      <c r="CD52" s="12"/>
    </row>
    <row r="53" spans="1:8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2"/>
      <c r="BU53" s="12"/>
      <c r="BV53" s="12"/>
      <c r="BW53" s="12"/>
      <c r="BX53" s="12"/>
      <c r="BY53" s="12"/>
      <c r="BZ53" s="12"/>
      <c r="CA53" s="12"/>
      <c r="CB53" s="12"/>
      <c r="CC53" s="12"/>
      <c r="CD53" s="12"/>
    </row>
    <row r="54" spans="1:8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2"/>
      <c r="BU54" s="12"/>
      <c r="BV54" s="12"/>
      <c r="BW54" s="12"/>
      <c r="BX54" s="12"/>
      <c r="BY54" s="12"/>
      <c r="BZ54" s="12"/>
      <c r="CA54" s="12"/>
      <c r="CB54" s="12"/>
      <c r="CC54" s="12"/>
      <c r="CD54" s="12"/>
    </row>
    <row r="55" spans="1:8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2"/>
      <c r="BU55" s="12"/>
      <c r="BV55" s="12"/>
      <c r="BW55" s="12"/>
      <c r="BX55" s="12"/>
      <c r="BY55" s="12"/>
      <c r="BZ55" s="12"/>
      <c r="CA55" s="12"/>
      <c r="CB55" s="12"/>
      <c r="CC55" s="12"/>
      <c r="CD55" s="12"/>
    </row>
    <row r="56" spans="1:8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2"/>
      <c r="BU56" s="12"/>
      <c r="BV56" s="12"/>
      <c r="BW56" s="12"/>
      <c r="BX56" s="12"/>
      <c r="BY56" s="12"/>
      <c r="BZ56" s="12"/>
      <c r="CA56" s="12"/>
      <c r="CB56" s="12"/>
      <c r="CC56" s="12"/>
      <c r="CD56" s="12"/>
    </row>
    <row r="57" spans="1:8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2"/>
      <c r="BU57" s="12"/>
      <c r="BV57" s="12"/>
      <c r="BW57" s="12"/>
      <c r="BX57" s="12"/>
      <c r="BY57" s="12"/>
      <c r="BZ57" s="12"/>
      <c r="CA57" s="12"/>
      <c r="CB57" s="12"/>
      <c r="CC57" s="12"/>
      <c r="CD57" s="12"/>
    </row>
    <row r="58" spans="1:8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2"/>
      <c r="BU58" s="12"/>
      <c r="BV58" s="12"/>
      <c r="BW58" s="12"/>
      <c r="BX58" s="12"/>
      <c r="BY58" s="12"/>
      <c r="BZ58" s="12"/>
      <c r="CA58" s="12"/>
      <c r="CB58" s="12"/>
      <c r="CC58" s="12"/>
      <c r="CD58" s="12"/>
    </row>
    <row r="59" spans="1:8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2"/>
      <c r="BU59" s="12"/>
      <c r="BV59" s="12"/>
      <c r="BW59" s="12"/>
      <c r="BX59" s="12"/>
      <c r="BY59" s="12"/>
      <c r="BZ59" s="12"/>
      <c r="CA59" s="12"/>
      <c r="CB59" s="12"/>
      <c r="CC59" s="12"/>
      <c r="CD59" s="12"/>
    </row>
    <row r="60" spans="1:8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2"/>
      <c r="BU60" s="12"/>
      <c r="BV60" s="12"/>
      <c r="BW60" s="12"/>
      <c r="BX60" s="12"/>
      <c r="BY60" s="12"/>
      <c r="BZ60" s="12"/>
      <c r="CA60" s="12"/>
      <c r="CB60" s="12"/>
      <c r="CC60" s="12"/>
      <c r="CD60" s="12"/>
    </row>
    <row r="61" spans="1:8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2"/>
      <c r="BU61" s="12"/>
      <c r="BV61" s="12"/>
      <c r="BW61" s="12"/>
      <c r="BX61" s="12"/>
      <c r="BY61" s="12"/>
      <c r="BZ61" s="12"/>
      <c r="CA61" s="12"/>
      <c r="CB61" s="12"/>
      <c r="CC61" s="12"/>
      <c r="CD61" s="12"/>
    </row>
    <row r="62" spans="1:8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2"/>
      <c r="BU62" s="12"/>
      <c r="BV62" s="12"/>
      <c r="BW62" s="12"/>
      <c r="BX62" s="12"/>
      <c r="BY62" s="12"/>
      <c r="BZ62" s="12"/>
      <c r="CA62" s="12"/>
      <c r="CB62" s="12"/>
      <c r="CC62" s="12"/>
      <c r="CD62" s="12"/>
    </row>
    <row r="63" spans="1:8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2"/>
      <c r="BU63" s="12"/>
      <c r="BV63" s="12"/>
      <c r="BW63" s="12"/>
      <c r="BX63" s="12"/>
      <c r="BY63" s="12"/>
      <c r="BZ63" s="12"/>
      <c r="CA63" s="12"/>
      <c r="CB63" s="12"/>
      <c r="CC63" s="12"/>
      <c r="CD63" s="12"/>
    </row>
    <row r="64" spans="1:8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2"/>
      <c r="BU64" s="12"/>
      <c r="BV64" s="12"/>
      <c r="BW64" s="12"/>
      <c r="BX64" s="12"/>
      <c r="BY64" s="12"/>
      <c r="BZ64" s="12"/>
      <c r="CA64" s="12"/>
      <c r="CB64" s="12"/>
      <c r="CC64" s="12"/>
      <c r="CD64" s="12"/>
    </row>
    <row r="65" spans="1:8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2"/>
      <c r="BU65" s="12"/>
      <c r="BV65" s="12"/>
      <c r="BW65" s="12"/>
      <c r="BX65" s="12"/>
      <c r="BY65" s="12"/>
      <c r="BZ65" s="12"/>
      <c r="CA65" s="12"/>
      <c r="CB65" s="12"/>
      <c r="CC65" s="12"/>
      <c r="CD65" s="12"/>
    </row>
    <row r="66" spans="1:82"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2"/>
      <c r="BU66" s="12"/>
      <c r="BV66" s="12"/>
      <c r="BW66" s="12"/>
      <c r="BX66" s="12"/>
      <c r="BY66" s="12"/>
      <c r="BZ66" s="12"/>
      <c r="CA66" s="12"/>
      <c r="CB66" s="12"/>
      <c r="CC66" s="12"/>
      <c r="CD66" s="12"/>
    </row>
    <row r="67" spans="1:82"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2"/>
      <c r="BU67" s="12"/>
      <c r="BV67" s="12"/>
      <c r="BW67" s="12"/>
      <c r="BX67" s="12"/>
      <c r="BY67" s="12"/>
      <c r="BZ67" s="12"/>
      <c r="CA67" s="12"/>
      <c r="CB67" s="12"/>
      <c r="CC67" s="12"/>
      <c r="CD67" s="12"/>
    </row>
    <row r="68" spans="1:82"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2"/>
      <c r="BU68" s="12"/>
      <c r="BV68" s="12"/>
      <c r="BW68" s="12"/>
      <c r="BX68" s="12"/>
      <c r="BY68" s="12"/>
      <c r="BZ68" s="12"/>
      <c r="CA68" s="12"/>
      <c r="CB68" s="12"/>
      <c r="CC68" s="12"/>
      <c r="CD68" s="12"/>
    </row>
    <row r="69" spans="1:82"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2"/>
      <c r="BU69" s="12"/>
      <c r="BV69" s="12"/>
      <c r="BW69" s="12"/>
      <c r="BX69" s="12"/>
      <c r="BY69" s="12"/>
      <c r="BZ69" s="12"/>
      <c r="CA69" s="12"/>
      <c r="CB69" s="12"/>
      <c r="CC69" s="12"/>
      <c r="CD69" s="12"/>
    </row>
    <row r="70" spans="1:82"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2"/>
      <c r="BU70" s="12"/>
      <c r="BV70" s="12"/>
      <c r="BW70" s="12"/>
      <c r="BX70" s="12"/>
      <c r="BY70" s="12"/>
      <c r="BZ70" s="12"/>
      <c r="CA70" s="12"/>
      <c r="CB70" s="12"/>
      <c r="CC70" s="12"/>
      <c r="CD70" s="12"/>
    </row>
    <row r="71" spans="1:82"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2"/>
      <c r="BU71" s="12"/>
      <c r="BV71" s="12"/>
      <c r="BW71" s="12"/>
      <c r="BX71" s="12"/>
      <c r="BY71" s="12"/>
      <c r="BZ71" s="12"/>
      <c r="CA71" s="12"/>
      <c r="CB71" s="12"/>
      <c r="CC71" s="12"/>
      <c r="CD71" s="12"/>
    </row>
    <row r="72" spans="1:82"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2"/>
      <c r="BU72" s="12"/>
      <c r="BV72" s="12"/>
      <c r="BW72" s="12"/>
      <c r="BX72" s="12"/>
      <c r="BY72" s="12"/>
      <c r="BZ72" s="12"/>
      <c r="CA72" s="12"/>
      <c r="CB72" s="12"/>
      <c r="CC72" s="12"/>
      <c r="CD72" s="12"/>
    </row>
    <row r="73" spans="1:82"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2"/>
      <c r="BU73" s="12"/>
      <c r="BV73" s="12"/>
      <c r="BW73" s="12"/>
      <c r="BX73" s="12"/>
      <c r="BY73" s="12"/>
      <c r="BZ73" s="12"/>
      <c r="CA73" s="12"/>
      <c r="CB73" s="12"/>
      <c r="CC73" s="12"/>
      <c r="CD73" s="12"/>
    </row>
    <row r="74" spans="1:82"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2"/>
      <c r="BU74" s="12"/>
      <c r="BV74" s="12"/>
      <c r="BW74" s="12"/>
      <c r="BX74" s="12"/>
      <c r="BY74" s="12"/>
      <c r="BZ74" s="12"/>
      <c r="CA74" s="12"/>
      <c r="CB74" s="12"/>
      <c r="CC74" s="12"/>
      <c r="CD74" s="12"/>
    </row>
    <row r="75" spans="1:82"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2"/>
      <c r="BU75" s="12"/>
      <c r="BV75" s="12"/>
      <c r="BW75" s="12"/>
      <c r="BX75" s="12"/>
      <c r="BY75" s="12"/>
      <c r="BZ75" s="12"/>
      <c r="CA75" s="12"/>
      <c r="CB75" s="12"/>
      <c r="CC75" s="12"/>
      <c r="CD75" s="12"/>
    </row>
    <row r="76" spans="3:71"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row>
    <row r="77" spans="3:71"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row>
    <row r="78" spans="3:7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3:7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3:7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3:7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3:7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3:7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3:7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sheetData>
  <mergeCells count="63">
    <mergeCell ref="BK3:BK4"/>
    <mergeCell ref="BJ3:BJ4"/>
    <mergeCell ref="BI3:BI4"/>
    <mergeCell ref="BH3:BH4"/>
    <mergeCell ref="BG3:BG4"/>
    <mergeCell ref="BE3:BE4"/>
    <mergeCell ref="BB3:BB4"/>
    <mergeCell ref="BF3:BF4"/>
    <mergeCell ref="AY3:AY4"/>
    <mergeCell ref="BA3:BA4"/>
    <mergeCell ref="BC3:BC4"/>
    <mergeCell ref="BD3:BD4"/>
    <mergeCell ref="AZ3:AZ4"/>
    <mergeCell ref="AX3:AX4"/>
    <mergeCell ref="AB3:AB4"/>
    <mergeCell ref="AT3:AT4"/>
    <mergeCell ref="AW3:AW4"/>
    <mergeCell ref="AQ3:AQ4"/>
    <mergeCell ref="AR3:AR4"/>
    <mergeCell ref="AD3:AD4"/>
    <mergeCell ref="AE3:AE4"/>
    <mergeCell ref="AI3:AI4"/>
    <mergeCell ref="AH3:AH4"/>
    <mergeCell ref="Q3:Q4"/>
    <mergeCell ref="BR3:BS3"/>
    <mergeCell ref="AJ3:AJ4"/>
    <mergeCell ref="AK3:AK4"/>
    <mergeCell ref="AL3:AL4"/>
    <mergeCell ref="AM3:AM4"/>
    <mergeCell ref="AN3:AN4"/>
    <mergeCell ref="AO3:AO4"/>
    <mergeCell ref="AS3:AS4"/>
    <mergeCell ref="AP3:AP4"/>
    <mergeCell ref="Z3:Z4"/>
    <mergeCell ref="S3:S4"/>
    <mergeCell ref="T3:T4"/>
    <mergeCell ref="V3:V4"/>
    <mergeCell ref="U3:U4"/>
    <mergeCell ref="M3:M4"/>
    <mergeCell ref="J3:J4"/>
    <mergeCell ref="P3:P4"/>
    <mergeCell ref="O3:O4"/>
    <mergeCell ref="L3:L4"/>
    <mergeCell ref="AV3:AV4"/>
    <mergeCell ref="AU3:AU4"/>
    <mergeCell ref="I3:I4"/>
    <mergeCell ref="AG3:AG4"/>
    <mergeCell ref="AF3:AF4"/>
    <mergeCell ref="W3:W4"/>
    <mergeCell ref="Y3:Y4"/>
    <mergeCell ref="N3:N4"/>
    <mergeCell ref="X3:X4"/>
    <mergeCell ref="K3:K4"/>
    <mergeCell ref="AA3:AA4"/>
    <mergeCell ref="AC3:AC4"/>
    <mergeCell ref="D1:BQ1"/>
    <mergeCell ref="D3:D4"/>
    <mergeCell ref="E3:E4"/>
    <mergeCell ref="F3:F4"/>
    <mergeCell ref="G3:G4"/>
    <mergeCell ref="H3:H4"/>
    <mergeCell ref="BM3:BQ3"/>
    <mergeCell ref="R3:R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D164"/>
  <sheetViews>
    <sheetView workbookViewId="0" topLeftCell="BE1">
      <selection activeCell="BO2" sqref="BM1:BO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4" width="7.57421875" style="0" customWidth="1"/>
    <col min="65" max="69" width="7.7109375" style="0" customWidth="1"/>
    <col min="70" max="70" width="8.140625" style="0" customWidth="1"/>
    <col min="71" max="71" width="8.8515625" style="0" customWidth="1"/>
  </cols>
  <sheetData>
    <row r="1" spans="4:82" ht="12.75">
      <c r="D1" s="602" t="s">
        <v>6</v>
      </c>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9"/>
      <c r="BS1" s="9"/>
      <c r="BU1" s="12"/>
      <c r="BV1" s="12"/>
      <c r="BW1" s="12"/>
      <c r="BX1" s="12"/>
      <c r="BY1" s="12"/>
      <c r="BZ1" s="12"/>
      <c r="CA1" s="12"/>
      <c r="CB1" s="12"/>
      <c r="CC1" s="12"/>
      <c r="CD1" s="12"/>
    </row>
    <row r="2" spans="4:82"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U2" s="12"/>
      <c r="BV2" s="12"/>
      <c r="BW2" s="12"/>
      <c r="BX2" s="12"/>
      <c r="BY2" s="12"/>
      <c r="BZ2" s="12"/>
      <c r="CA2" s="12"/>
      <c r="CB2" s="12"/>
      <c r="CC2" s="12"/>
      <c r="CD2" s="12"/>
    </row>
    <row r="3" spans="3:82" ht="13.5" customHeight="1">
      <c r="C3" s="22"/>
      <c r="D3" s="609" t="s">
        <v>35</v>
      </c>
      <c r="E3" s="604" t="str">
        <f>+entero!E3</f>
        <v> A fines de Diciembre 2002</v>
      </c>
      <c r="F3" s="587" t="str">
        <f>+entero!F3</f>
        <v>A fines de Enero</v>
      </c>
      <c r="G3" s="587" t="str">
        <f>+entero!G3</f>
        <v>A fines de Febrero</v>
      </c>
      <c r="H3" s="587" t="str">
        <f>+entero!H3</f>
        <v>A fines de Marzo</v>
      </c>
      <c r="I3" s="587" t="str">
        <f>+entero!I3</f>
        <v>A fines de Abril</v>
      </c>
      <c r="J3" s="587" t="str">
        <f>+entero!J3</f>
        <v>A fines de Mayo </v>
      </c>
      <c r="K3" s="587" t="str">
        <f>+entero!K3</f>
        <v>2003              A fines de Junio</v>
      </c>
      <c r="L3" s="587" t="str">
        <f>+entero!L3</f>
        <v>A fines de Julio      </v>
      </c>
      <c r="M3" s="587" t="str">
        <f>+entero!M3</f>
        <v>A fines de Agos.</v>
      </c>
      <c r="N3" s="587" t="str">
        <f>+entero!N3</f>
        <v>2003             A fines de Sept.</v>
      </c>
      <c r="O3" s="587" t="str">
        <f>+entero!O3</f>
        <v>2003            A fines de Oct.</v>
      </c>
      <c r="P3" s="587" t="str">
        <f>+entero!P3</f>
        <v>2003              A fines de Nov.</v>
      </c>
      <c r="Q3" s="587" t="str">
        <f>+entero!AO3</f>
        <v>2006          A  fines de Ene.</v>
      </c>
      <c r="R3" s="587" t="str">
        <f>+entero!AP3</f>
        <v>2006          A  fines de Feb</v>
      </c>
      <c r="S3" s="587" t="str">
        <f>+entero!AQ3</f>
        <v>2006          A  fines de Mar</v>
      </c>
      <c r="T3" s="587" t="str">
        <f>+entero!AR3</f>
        <v>2006          A  fines de Abr</v>
      </c>
      <c r="U3" s="587" t="str">
        <f>+entero!AS3</f>
        <v>2006          A  fines de May</v>
      </c>
      <c r="V3" s="587" t="str">
        <f>+entero!AT3</f>
        <v>2006          A  fines de Jun</v>
      </c>
      <c r="W3" s="587" t="str">
        <f>+entero!AU3</f>
        <v>2006          A  fines de Jul</v>
      </c>
      <c r="X3" s="587" t="str">
        <f>+entero!AV3</f>
        <v>2006          A  fines de Ago</v>
      </c>
      <c r="Y3" s="587" t="str">
        <f>+entero!AW3</f>
        <v>2006          A  fines de Sep</v>
      </c>
      <c r="Z3" s="587" t="str">
        <f>+entero!AX3</f>
        <v>2006          A  fines de Oct</v>
      </c>
      <c r="AA3" s="587" t="str">
        <f>+entero!AY3</f>
        <v>2006          A  fines de Nov</v>
      </c>
      <c r="AB3" s="587" t="str">
        <f>+entero!AZ3</f>
        <v>2006                 A  fines de Dic</v>
      </c>
      <c r="AC3" s="587" t="str">
        <f>+entero!BA3</f>
        <v>2007             A  fines de Ene</v>
      </c>
      <c r="AD3" s="587" t="str">
        <f>+entero!BB3</f>
        <v>2007             A  fines de Feb</v>
      </c>
      <c r="AE3" s="587" t="str">
        <f>+entero!BC3</f>
        <v>2007             A  fines de Mar</v>
      </c>
      <c r="AF3" s="587" t="str">
        <f>+entero!BD3</f>
        <v>2007              A  fines de Abr</v>
      </c>
      <c r="AG3" s="587" t="str">
        <f>+entero!BE3</f>
        <v>2007              A  fines de May</v>
      </c>
      <c r="AH3" s="587" t="str">
        <f>+entero!BF3</f>
        <v>2007               A  fines de Jun</v>
      </c>
      <c r="AI3" s="587" t="str">
        <f>+entero!BG3</f>
        <v>2007              A  fines de Jul</v>
      </c>
      <c r="AJ3" s="587" t="str">
        <f>+entero!BH3</f>
        <v>2007              A  fines de Ago</v>
      </c>
      <c r="AK3" s="587" t="str">
        <f>+entero!BI3</f>
        <v>2007              A  fines de Sep</v>
      </c>
      <c r="AL3" s="587" t="str">
        <f>+entero!BJ3</f>
        <v>2007               A  fines de Oct</v>
      </c>
      <c r="AM3" s="587" t="str">
        <f>+entero!BK3</f>
        <v>2007                 A  fines de Nov</v>
      </c>
      <c r="AN3" s="587" t="str">
        <f>+entero!BL3</f>
        <v>2007                             A  fines de Dic</v>
      </c>
      <c r="AO3" s="587" t="str">
        <f>+entero!BM3</f>
        <v>2008          A  fines de Ene</v>
      </c>
      <c r="AP3" s="587" t="str">
        <f>+entero!BN3</f>
        <v>2008          A  fines de Feb</v>
      </c>
      <c r="AQ3" s="587" t="str">
        <f>+entero!BO3</f>
        <v>2008                 A  fines de Mar</v>
      </c>
      <c r="AR3" s="587" t="str">
        <f>+entero!BP3</f>
        <v>2008          A  fines de Abr</v>
      </c>
      <c r="AS3" s="587" t="str">
        <f>+entero!BQ3</f>
        <v>2008          A  fines de May</v>
      </c>
      <c r="AT3" s="587" t="str">
        <f>+entero!BR3</f>
        <v>2008                 A  fines de Jun</v>
      </c>
      <c r="AU3" s="587" t="str">
        <f>+entero!BS3</f>
        <v>2008          A  fines de Jul*</v>
      </c>
      <c r="AV3" s="587" t="str">
        <f>+entero!BT3</f>
        <v>2008          A  fines de Ago*</v>
      </c>
      <c r="AW3" s="587" t="str">
        <f>+entero!BU3</f>
        <v>2008                    A  fines de Sep*</v>
      </c>
      <c r="AX3" s="587" t="str">
        <f>+entero!BV3</f>
        <v>2008                     A  fines de Oct*</v>
      </c>
      <c r="AY3" s="587" t="str">
        <f>+entero!BW3</f>
        <v>2008                          A  fines de Nov*</v>
      </c>
      <c r="AZ3" s="587" t="str">
        <f>+entero!BX3</f>
        <v>2008                          A  fines de Dic*</v>
      </c>
      <c r="BA3" s="587" t="str">
        <f>+entero!BY3</f>
        <v>2009                          A  fines de Ene*</v>
      </c>
      <c r="BB3" s="587" t="str">
        <f>+entero!BZ3</f>
        <v>2009                          A  fines de Feb*</v>
      </c>
      <c r="BC3" s="587" t="str">
        <f>+entero!CA3</f>
        <v>2009                          A  fines de Mar*</v>
      </c>
      <c r="BD3" s="587" t="str">
        <f>+entero!CB3</f>
        <v>2009                          A  fines de Abr*</v>
      </c>
      <c r="BE3" s="587" t="str">
        <f>+entero!CC3</f>
        <v>2009                          A  fines de May*</v>
      </c>
      <c r="BF3" s="587" t="str">
        <f>+entero!CD3</f>
        <v>2009                          A  fines de Jun*</v>
      </c>
      <c r="BG3" s="587" t="str">
        <f>+entero!CE3</f>
        <v>2009                          A  fines de Jul*</v>
      </c>
      <c r="BH3" s="587" t="str">
        <f>+entero!CF3</f>
        <v>2009                          A  fines de Ago*</v>
      </c>
      <c r="BI3" s="587" t="str">
        <f>+entero!CG3</f>
        <v>2009                          A  fines de Sep*</v>
      </c>
      <c r="BJ3" s="587" t="str">
        <f>+entero!CH3</f>
        <v>2009                          A  fines de Oct*</v>
      </c>
      <c r="BK3" s="587" t="str">
        <f>+entero!CI3</f>
        <v>2009                          A  fines de Nov*</v>
      </c>
      <c r="BL3" s="144" t="str">
        <f>+entero!CJ3</f>
        <v>Semana 1*</v>
      </c>
      <c r="BM3" s="606" t="str">
        <f>+entero!CK3</f>
        <v>   Semana 2*</v>
      </c>
      <c r="BN3" s="607"/>
      <c r="BO3" s="607"/>
      <c r="BP3" s="607"/>
      <c r="BQ3" s="607"/>
      <c r="BR3" s="599" t="s">
        <v>53</v>
      </c>
      <c r="BS3" s="600"/>
      <c r="BU3" s="12"/>
      <c r="BV3" s="12"/>
      <c r="BW3" s="12"/>
      <c r="BX3" s="12"/>
      <c r="BY3" s="12"/>
      <c r="BZ3" s="12"/>
      <c r="CA3" s="12"/>
      <c r="CB3" s="12"/>
      <c r="CC3" s="12"/>
      <c r="CD3" s="12"/>
    </row>
    <row r="4" spans="3:82" ht="27.75" customHeight="1" thickBot="1">
      <c r="C4" s="28"/>
      <c r="D4" s="610"/>
      <c r="E4" s="605"/>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175">
        <f>+entero!CJ4</f>
        <v>40151</v>
      </c>
      <c r="BM4" s="175">
        <f>+entero!CK4</f>
        <v>40154</v>
      </c>
      <c r="BN4" s="154">
        <f>+entero!CL4</f>
        <v>40155</v>
      </c>
      <c r="BO4" s="154">
        <f>+entero!CM4</f>
        <v>40156</v>
      </c>
      <c r="BP4" s="154">
        <f>+entero!CN4</f>
        <v>40157</v>
      </c>
      <c r="BQ4" s="154">
        <f>+entero!CO4</f>
        <v>40158</v>
      </c>
      <c r="BR4" s="180" t="s">
        <v>28</v>
      </c>
      <c r="BS4" s="244" t="s">
        <v>174</v>
      </c>
      <c r="BU4" s="12"/>
      <c r="BV4" s="12"/>
      <c r="BW4" s="12"/>
      <c r="BX4" s="12"/>
      <c r="BY4" s="12"/>
      <c r="BZ4" s="12"/>
      <c r="CA4" s="12"/>
      <c r="CB4" s="12"/>
      <c r="CC4" s="12"/>
      <c r="CD4" s="12"/>
    </row>
    <row r="5" spans="1:82" ht="12.75">
      <c r="A5" s="3"/>
      <c r="B5" s="17"/>
      <c r="C5" s="34" t="s">
        <v>69</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47"/>
      <c r="BN5" s="48"/>
      <c r="BO5" s="48"/>
      <c r="BP5" s="48"/>
      <c r="BQ5" s="48"/>
      <c r="BR5" s="181"/>
      <c r="BS5" s="49"/>
      <c r="BT5" s="3"/>
      <c r="BU5" s="12"/>
      <c r="BV5" s="12"/>
      <c r="BW5" s="12"/>
      <c r="BX5" s="12"/>
      <c r="BY5" s="12"/>
      <c r="BZ5" s="12"/>
      <c r="CA5" s="12"/>
      <c r="CB5" s="12"/>
      <c r="CC5" s="12"/>
      <c r="CD5" s="12"/>
    </row>
    <row r="6" spans="1:82" ht="12.75">
      <c r="A6" s="3"/>
      <c r="B6" s="63" t="s">
        <v>3</v>
      </c>
      <c r="C6" s="31"/>
      <c r="D6" s="199"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2208.6</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2443.8</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2509.75620067</v>
      </c>
      <c r="BH6" s="119">
        <f>+entero!CF115</f>
        <v>2524.32334739</v>
      </c>
      <c r="BI6" s="119">
        <f>+entero!CG115</f>
        <v>2551.55762679</v>
      </c>
      <c r="BJ6" s="119">
        <f>+entero!CH115</f>
        <v>2580.59740565</v>
      </c>
      <c r="BK6" s="119">
        <f>+entero!CI115</f>
        <v>2609.89248528</v>
      </c>
      <c r="BL6" s="119">
        <f>+entero!CJ115</f>
        <v>2633.81521816</v>
      </c>
      <c r="BM6" s="116">
        <f>+entero!CK115</f>
        <v>2630.06198285</v>
      </c>
      <c r="BN6" s="94">
        <f>+entero!CL115</f>
        <v>2641.1029067500003</v>
      </c>
      <c r="BO6" s="94">
        <f>+entero!CM115</f>
        <v>2641.2086422</v>
      </c>
      <c r="BP6" s="94">
        <f>+entero!CN115</f>
        <v>2643.91396406</v>
      </c>
      <c r="BQ6" s="94">
        <f>+entero!CO115</f>
        <v>2648.75123734</v>
      </c>
      <c r="BR6" s="20">
        <f>+entero!CP115</f>
        <v>14.93601918000013</v>
      </c>
      <c r="BS6" s="189">
        <f>+entero!CQ115</f>
        <v>0.005670868281501651</v>
      </c>
      <c r="BT6" s="3"/>
      <c r="BU6" s="12"/>
      <c r="BV6" s="12"/>
      <c r="BW6" s="12"/>
      <c r="BX6" s="12"/>
      <c r="BY6" s="12"/>
      <c r="BZ6" s="12"/>
      <c r="CA6" s="12"/>
      <c r="CB6" s="12"/>
      <c r="CC6" s="12"/>
      <c r="CD6" s="12"/>
    </row>
    <row r="7" spans="1:82"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1709.3</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1820.1</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1862.74470346</v>
      </c>
      <c r="BH7" s="119">
        <f>+entero!CF116</f>
        <v>1886.36658734</v>
      </c>
      <c r="BI7" s="119">
        <f>+entero!CG116</f>
        <v>1908.82646097</v>
      </c>
      <c r="BJ7" s="119">
        <f>+entero!CH116</f>
        <v>1917.9229382400001</v>
      </c>
      <c r="BK7" s="119">
        <f>+entero!CI116</f>
        <v>1943.92718769</v>
      </c>
      <c r="BL7" s="119">
        <f>+entero!CJ116</f>
        <v>1967.08245684</v>
      </c>
      <c r="BM7" s="116">
        <f>+entero!CK116</f>
        <v>1965.07374556</v>
      </c>
      <c r="BN7" s="94">
        <f>+entero!CL116</f>
        <v>1976.16746284</v>
      </c>
      <c r="BO7" s="94">
        <f>+entero!CM116</f>
        <v>1977.05395126</v>
      </c>
      <c r="BP7" s="94">
        <f>+entero!CN116</f>
        <v>1979.61618124</v>
      </c>
      <c r="BQ7" s="94">
        <f>+entero!CO116</f>
        <v>1984.40429259</v>
      </c>
      <c r="BR7" s="20">
        <f>+entero!CP116</f>
        <v>17.32183574999999</v>
      </c>
      <c r="BS7" s="189">
        <f>+entero!CQ116</f>
        <v>0.008805851371287421</v>
      </c>
      <c r="BT7" s="3"/>
      <c r="BU7" s="12"/>
      <c r="BV7" s="12"/>
      <c r="BW7" s="12"/>
      <c r="BX7" s="12"/>
      <c r="BY7" s="12"/>
      <c r="BZ7" s="12"/>
      <c r="CA7" s="12"/>
      <c r="CB7" s="12"/>
      <c r="CC7" s="12"/>
      <c r="CD7" s="12"/>
    </row>
    <row r="8" spans="1:82"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499.3</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647.01149721</v>
      </c>
      <c r="BH8" s="119">
        <f>+entero!CF117</f>
        <v>637.95676005</v>
      </c>
      <c r="BI8" s="119">
        <f>+entero!CG117</f>
        <v>642.73116582</v>
      </c>
      <c r="BJ8" s="119">
        <f>+entero!CH117</f>
        <v>662.6744674099999</v>
      </c>
      <c r="BK8" s="119">
        <f>+entero!CI117</f>
        <v>665.96529759</v>
      </c>
      <c r="BL8" s="119">
        <f>+entero!CJ117</f>
        <v>666.73276132</v>
      </c>
      <c r="BM8" s="116">
        <f>+entero!CK117</f>
        <v>664.98823729</v>
      </c>
      <c r="BN8" s="94">
        <f>+entero!CL117</f>
        <v>664.93544391</v>
      </c>
      <c r="BO8" s="94">
        <f>+entero!CM117</f>
        <v>664.15469094</v>
      </c>
      <c r="BP8" s="94">
        <f>+entero!CN117</f>
        <v>664.29778282</v>
      </c>
      <c r="BQ8" s="94">
        <f>+entero!CO117</f>
        <v>664.34694475</v>
      </c>
      <c r="BR8" s="20">
        <f>+entero!CP117</f>
        <v>-2.3858165699999745</v>
      </c>
      <c r="BS8" s="189">
        <f>+entero!CQ117</f>
        <v>-0.0035783700883041947</v>
      </c>
      <c r="BT8" s="3"/>
      <c r="BU8" s="12"/>
      <c r="BV8" s="12"/>
      <c r="BW8" s="12"/>
      <c r="BX8" s="12"/>
      <c r="BY8" s="12"/>
      <c r="BZ8" s="12"/>
      <c r="CA8" s="12"/>
      <c r="CB8" s="12"/>
      <c r="CC8" s="12"/>
      <c r="CD8" s="12"/>
    </row>
    <row r="9" spans="1:82"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9">
        <f>+entero!CI118</f>
        <v>0</v>
      </c>
      <c r="BL9" s="119">
        <f>+entero!CJ118</f>
        <v>0</v>
      </c>
      <c r="BM9" s="116">
        <f>+entero!CK118</f>
        <v>0</v>
      </c>
      <c r="BN9" s="94">
        <f>+entero!CL118</f>
        <v>0</v>
      </c>
      <c r="BO9" s="94">
        <f>+entero!CM118</f>
        <v>0</v>
      </c>
      <c r="BP9" s="94">
        <f>+entero!CN118</f>
        <v>0</v>
      </c>
      <c r="BQ9" s="94">
        <f>+entero!CO118</f>
        <v>0</v>
      </c>
      <c r="BR9" s="20" t="str">
        <f>+entero!CP118</f>
        <v> </v>
      </c>
      <c r="BS9" s="189" t="str">
        <f>+entero!CQ118</f>
        <v> </v>
      </c>
      <c r="BT9" s="3"/>
      <c r="BU9" s="12"/>
      <c r="BV9" s="12"/>
      <c r="BW9" s="12"/>
      <c r="BX9" s="12"/>
      <c r="BY9" s="12"/>
      <c r="BZ9" s="12"/>
      <c r="CA9" s="12"/>
      <c r="CB9" s="12"/>
      <c r="CC9" s="12"/>
      <c r="CD9" s="12"/>
    </row>
    <row r="10" spans="1:82" ht="12.75">
      <c r="A10" s="3"/>
      <c r="B10" s="63"/>
      <c r="C10" s="31"/>
      <c r="D10" s="199" t="s">
        <v>133</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6"/>
      <c r="BN10" s="94"/>
      <c r="BO10" s="94"/>
      <c r="BP10" s="94"/>
      <c r="BQ10" s="94"/>
      <c r="BR10" s="20" t="str">
        <f>+entero!CP119</f>
        <v> </v>
      </c>
      <c r="BS10" s="189" t="str">
        <f>+entero!CQ119</f>
        <v> </v>
      </c>
      <c r="BT10" s="3"/>
      <c r="BU10" s="12"/>
      <c r="BV10" s="12"/>
      <c r="BW10" s="12"/>
      <c r="BX10" s="12"/>
      <c r="BY10" s="12"/>
      <c r="BZ10" s="12"/>
      <c r="CA10" s="12"/>
      <c r="CB10" s="12"/>
      <c r="CC10" s="12"/>
      <c r="CD10" s="12"/>
    </row>
    <row r="11" spans="1:82" ht="13.5">
      <c r="A11" s="3"/>
      <c r="B11" s="63"/>
      <c r="C11" s="31"/>
      <c r="D11" s="30" t="s">
        <v>144</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3218.9209285795428</v>
      </c>
      <c r="BI11" s="119">
        <f>+entero!CG120</f>
        <v>3208.243918518108</v>
      </c>
      <c r="BJ11" s="119">
        <f>+entero!CH120</f>
        <v>3082.277253508237</v>
      </c>
      <c r="BK11" s="119">
        <f>+entero!CI120</f>
        <v>3076.138406359633</v>
      </c>
      <c r="BL11" s="119">
        <f>+entero!CJ120</f>
        <v>3071.7583599761656</v>
      </c>
      <c r="BM11" s="116">
        <f>+entero!CK120</f>
        <v>3071.7583599761656</v>
      </c>
      <c r="BN11" s="94">
        <f>+entero!CL120</f>
        <v>3071.7583599761656</v>
      </c>
      <c r="BO11" s="94">
        <f>+entero!CM120</f>
        <v>3071.7583599761656</v>
      </c>
      <c r="BP11" s="94">
        <f>+entero!CN120</f>
        <v>3071.7583599761656</v>
      </c>
      <c r="BQ11" s="94">
        <f>+entero!CO120</f>
        <v>3066.2672076512144</v>
      </c>
      <c r="BR11" s="20">
        <f>+entero!CP120</f>
        <v>-5.491152324951145</v>
      </c>
      <c r="BS11" s="189">
        <f>+entero!CQ120</f>
        <v>-0.0017876250933337445</v>
      </c>
      <c r="BT11" s="3"/>
      <c r="BU11" s="12"/>
      <c r="BV11" s="12"/>
      <c r="BW11" s="12"/>
      <c r="BX11" s="12"/>
      <c r="BY11" s="12"/>
      <c r="BZ11" s="12"/>
      <c r="CA11" s="12"/>
      <c r="CB11" s="12"/>
      <c r="CC11" s="12"/>
      <c r="CD11" s="12"/>
    </row>
    <row r="12" spans="1:82" ht="12.75">
      <c r="A12" s="3"/>
      <c r="B12" s="63"/>
      <c r="C12" s="31"/>
      <c r="D12" s="30" t="s">
        <v>116</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1903.8365279770446</v>
      </c>
      <c r="BI12" s="119">
        <f>+entero!CG121</f>
        <v>1905.008981348637</v>
      </c>
      <c r="BJ12" s="119">
        <f>+entero!CH121</f>
        <v>1786.421893830703</v>
      </c>
      <c r="BK12" s="119">
        <f>+entero!CI121</f>
        <v>1787.0276614060258</v>
      </c>
      <c r="BL12" s="119">
        <f>+entero!CJ121</f>
        <v>1787.0472022955523</v>
      </c>
      <c r="BM12" s="116">
        <f>+entero!CK121</f>
        <v>1787.0472022955523</v>
      </c>
      <c r="BN12" s="94">
        <f>+entero!CL121</f>
        <v>1787.0472022955523</v>
      </c>
      <c r="BO12" s="94">
        <f>+entero!CM121</f>
        <v>1787.0472022955523</v>
      </c>
      <c r="BP12" s="94">
        <f>+entero!CN121</f>
        <v>1787.0472022955523</v>
      </c>
      <c r="BQ12" s="94">
        <f>+entero!CO121</f>
        <v>1787.2360975609756</v>
      </c>
      <c r="BR12" s="20">
        <f>+entero!CP121</f>
        <v>0.18889526542329804</v>
      </c>
      <c r="BS12" s="189">
        <f>+entero!CQ121</f>
        <v>0.00010570244881091817</v>
      </c>
      <c r="BT12" s="3"/>
      <c r="BU12" s="12"/>
      <c r="BV12" s="12"/>
      <c r="BW12" s="12"/>
      <c r="BX12" s="12"/>
      <c r="BY12" s="12"/>
      <c r="BZ12" s="12"/>
      <c r="CA12" s="12"/>
      <c r="CB12" s="12"/>
      <c r="CC12" s="12"/>
      <c r="CD12" s="12"/>
    </row>
    <row r="13" spans="1:82" ht="13.5" thickBot="1">
      <c r="A13" s="3"/>
      <c r="B13" s="63"/>
      <c r="C13" s="28"/>
      <c r="D13" s="212"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2086.082214380267</v>
      </c>
      <c r="BI13" s="130">
        <f>+entero!CG122</f>
        <v>1953.1680176519765</v>
      </c>
      <c r="BJ13" s="130">
        <f>+entero!CH122</f>
        <v>1848.4610303311024</v>
      </c>
      <c r="BK13" s="130">
        <f>+entero!CI122</f>
        <v>1795.5399041089497</v>
      </c>
      <c r="BL13" s="130">
        <f>+entero!CJ122</f>
        <v>1790.101492354916</v>
      </c>
      <c r="BM13" s="221">
        <f>+entero!CK122</f>
        <v>1790.101492354916</v>
      </c>
      <c r="BN13" s="222">
        <f>+entero!CL122</f>
        <v>1790.101492354916</v>
      </c>
      <c r="BO13" s="222">
        <f>+entero!CM122</f>
        <v>1790.101492354916</v>
      </c>
      <c r="BP13" s="222">
        <f>+entero!CN122</f>
        <v>1790.101492354916</v>
      </c>
      <c r="BQ13" s="222">
        <f>+entero!CO122</f>
        <v>1779.68030829917</v>
      </c>
      <c r="BR13" s="122">
        <f>+entero!CP122</f>
        <v>-10.421184055745925</v>
      </c>
      <c r="BS13" s="255">
        <f>+entero!CQ122</f>
        <v>-0.005821560453556529</v>
      </c>
      <c r="BT13" s="3"/>
      <c r="BU13" s="12"/>
      <c r="BV13" s="12"/>
      <c r="BW13" s="12"/>
      <c r="BX13" s="12"/>
      <c r="BY13" s="12"/>
      <c r="BZ13" s="12"/>
      <c r="CA13" s="12"/>
      <c r="CB13" s="12"/>
      <c r="CC13" s="12"/>
      <c r="CD13" s="12"/>
    </row>
    <row r="14" spans="4:82"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4"/>
      <c r="BN14" s="4"/>
      <c r="BO14" s="4"/>
      <c r="BP14" s="4"/>
      <c r="BQ14" s="4"/>
      <c r="BR14" s="4"/>
      <c r="BS14" s="4"/>
      <c r="BU14" s="12"/>
      <c r="BV14" s="12"/>
      <c r="BW14" s="12"/>
      <c r="BX14" s="12"/>
      <c r="BY14" s="12"/>
      <c r="BZ14" s="12"/>
      <c r="CA14" s="12"/>
      <c r="CB14" s="12"/>
      <c r="CC14" s="12"/>
      <c r="CD14" s="12"/>
    </row>
    <row r="15" spans="3:82"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v>7.29</v>
      </c>
      <c r="BN15" s="42"/>
      <c r="BO15" s="42"/>
      <c r="BP15" s="42"/>
      <c r="BQ15" s="42"/>
      <c r="BR15" s="43"/>
      <c r="BS15" s="75">
        <f ca="1">NOW()</f>
        <v>40163.370925</v>
      </c>
      <c r="BU15" s="12"/>
      <c r="BV15" s="12"/>
      <c r="BW15" s="12"/>
      <c r="BX15" s="12"/>
      <c r="BY15" s="12"/>
      <c r="BZ15" s="12"/>
      <c r="CA15" s="12"/>
      <c r="CB15" s="12"/>
      <c r="CC15" s="12"/>
      <c r="CD15" s="12"/>
    </row>
    <row r="16" spans="3:82"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3"/>
      <c r="BS16" s="71"/>
      <c r="BU16" s="12"/>
      <c r="BV16" s="12"/>
      <c r="BW16" s="12"/>
      <c r="BX16" s="12"/>
      <c r="BY16" s="12"/>
      <c r="BZ16" s="12"/>
      <c r="CA16" s="12"/>
      <c r="CB16" s="12"/>
      <c r="CC16" s="12"/>
      <c r="CD16" s="12"/>
    </row>
    <row r="17" spans="3:82"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3"/>
      <c r="BS17" s="71"/>
      <c r="BU17" s="12"/>
      <c r="BV17" s="12"/>
      <c r="BW17" s="12"/>
      <c r="BX17" s="12"/>
      <c r="BY17" s="12"/>
      <c r="BZ17" s="12"/>
      <c r="CA17" s="12"/>
      <c r="CB17" s="12"/>
      <c r="CC17" s="12"/>
      <c r="CD17" s="12"/>
    </row>
    <row r="18" spans="3:82"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3"/>
      <c r="BS18" s="71"/>
      <c r="BU18" s="12"/>
      <c r="BV18" s="12"/>
      <c r="BW18" s="12"/>
      <c r="BX18" s="12"/>
      <c r="BY18" s="12"/>
      <c r="BZ18" s="12"/>
      <c r="CA18" s="12"/>
      <c r="CB18" s="12"/>
      <c r="CC18" s="12"/>
      <c r="CD18" s="12"/>
    </row>
    <row r="19" spans="3:82"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U19" s="12"/>
      <c r="BV19" s="12"/>
      <c r="BW19" s="12"/>
      <c r="BX19" s="12"/>
      <c r="BY19" s="12"/>
      <c r="BZ19" s="12"/>
      <c r="CA19" s="12"/>
      <c r="CB19" s="12"/>
      <c r="CC19" s="12"/>
      <c r="CD19" s="12"/>
    </row>
    <row r="20" spans="3:82"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U20" s="12"/>
      <c r="BV20" s="12"/>
      <c r="BW20" s="12"/>
      <c r="BX20" s="12"/>
      <c r="BY20" s="12"/>
      <c r="BZ20" s="12"/>
      <c r="CA20" s="12"/>
      <c r="CB20" s="12"/>
      <c r="CC20" s="12"/>
      <c r="CD20" s="12"/>
    </row>
    <row r="21" spans="1:82"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2"/>
      <c r="BU21" s="12"/>
      <c r="BV21" s="12"/>
      <c r="BW21" s="12"/>
      <c r="BX21" s="12"/>
      <c r="BY21" s="12"/>
      <c r="BZ21" s="12"/>
      <c r="CA21" s="12"/>
      <c r="CB21" s="12"/>
      <c r="CC21" s="12"/>
      <c r="CD21" s="12"/>
    </row>
    <row r="22" spans="1:82"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2"/>
      <c r="BU22" s="12"/>
      <c r="BV22" s="12"/>
      <c r="BW22" s="12"/>
      <c r="BX22" s="12"/>
      <c r="BY22" s="12"/>
      <c r="BZ22" s="12"/>
      <c r="CA22" s="12"/>
      <c r="CB22" s="12"/>
      <c r="CC22" s="12"/>
      <c r="CD22" s="12"/>
    </row>
    <row r="23" spans="1:82"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2"/>
      <c r="BU23" s="12"/>
      <c r="BV23" s="12"/>
      <c r="BW23" s="12"/>
      <c r="BX23" s="12"/>
      <c r="BY23" s="12"/>
      <c r="BZ23" s="12"/>
      <c r="CA23" s="12"/>
      <c r="CB23" s="12"/>
      <c r="CC23" s="12"/>
      <c r="CD23" s="12"/>
    </row>
    <row r="24" spans="1:82"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2"/>
      <c r="BU24" s="12"/>
      <c r="BV24" s="12"/>
      <c r="BW24" s="12"/>
      <c r="BX24" s="12"/>
      <c r="BY24" s="12"/>
      <c r="BZ24" s="12"/>
      <c r="CA24" s="12"/>
      <c r="CB24" s="12"/>
      <c r="CC24" s="12"/>
      <c r="CD24" s="12"/>
    </row>
    <row r="25" spans="1:82"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2"/>
      <c r="BU25" s="12"/>
      <c r="BV25" s="12"/>
      <c r="BW25" s="12"/>
      <c r="BX25" s="12"/>
      <c r="BY25" s="12"/>
      <c r="BZ25" s="12"/>
      <c r="CA25" s="12"/>
      <c r="CB25" s="12"/>
      <c r="CC25" s="12"/>
      <c r="CD25" s="12"/>
    </row>
    <row r="26" spans="1:82"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2"/>
      <c r="BU26" s="12"/>
      <c r="BV26" s="12"/>
      <c r="BW26" s="12"/>
      <c r="BX26" s="12"/>
      <c r="BY26" s="12"/>
      <c r="BZ26" s="12"/>
      <c r="CA26" s="12"/>
      <c r="CB26" s="12"/>
      <c r="CC26" s="12"/>
      <c r="CD26" s="12"/>
    </row>
    <row r="27" spans="1:82"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2"/>
      <c r="BU27" s="12"/>
      <c r="BV27" s="12"/>
      <c r="BW27" s="12"/>
      <c r="BX27" s="12"/>
      <c r="BY27" s="12"/>
      <c r="BZ27" s="12"/>
      <c r="CA27" s="12"/>
      <c r="CB27" s="12"/>
      <c r="CC27" s="12"/>
      <c r="CD27" s="12"/>
    </row>
    <row r="28" spans="1:82"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2"/>
      <c r="BU28" s="12"/>
      <c r="BV28" s="12"/>
      <c r="BW28" s="12"/>
      <c r="BX28" s="12"/>
      <c r="BY28" s="12"/>
      <c r="BZ28" s="12"/>
      <c r="CA28" s="12"/>
      <c r="CB28" s="12"/>
      <c r="CC28" s="12"/>
      <c r="CD28" s="12"/>
    </row>
    <row r="29" spans="1:82"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2"/>
      <c r="BU29" s="12"/>
      <c r="BV29" s="12"/>
      <c r="BW29" s="12"/>
      <c r="BX29" s="12"/>
      <c r="BY29" s="12"/>
      <c r="BZ29" s="12"/>
      <c r="CA29" s="12"/>
      <c r="CB29" s="12"/>
      <c r="CC29" s="12"/>
      <c r="CD29" s="12"/>
    </row>
    <row r="30" spans="1:82"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2"/>
      <c r="BU30" s="12"/>
      <c r="BV30" s="12"/>
      <c r="BW30" s="12"/>
      <c r="BX30" s="12"/>
      <c r="BY30" s="12"/>
      <c r="BZ30" s="12"/>
      <c r="CA30" s="12"/>
      <c r="CB30" s="12"/>
      <c r="CC30" s="12"/>
      <c r="CD30" s="12"/>
    </row>
    <row r="31" spans="1:82"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2"/>
      <c r="BU31" s="12"/>
      <c r="BV31" s="12"/>
      <c r="BW31" s="12"/>
      <c r="BX31" s="12"/>
      <c r="BY31" s="12"/>
      <c r="BZ31" s="12"/>
      <c r="CA31" s="12"/>
      <c r="CB31" s="12"/>
      <c r="CC31" s="12"/>
      <c r="CD31" s="12"/>
    </row>
    <row r="32" spans="1:82"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2"/>
      <c r="BU32" s="12"/>
      <c r="BV32" s="12"/>
      <c r="BW32" s="12"/>
      <c r="BX32" s="12"/>
      <c r="BY32" s="12"/>
      <c r="BZ32" s="12"/>
      <c r="CA32" s="12"/>
      <c r="CB32" s="12"/>
      <c r="CC32" s="12"/>
      <c r="CD32" s="12"/>
    </row>
    <row r="33" spans="1:82"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2"/>
      <c r="BU33" s="12"/>
      <c r="BV33" s="12"/>
      <c r="BW33" s="12"/>
      <c r="BX33" s="12"/>
      <c r="BY33" s="12"/>
      <c r="BZ33" s="12"/>
      <c r="CA33" s="12"/>
      <c r="CB33" s="12"/>
      <c r="CC33" s="12"/>
      <c r="CD33" s="12"/>
    </row>
    <row r="34" spans="1:82"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2"/>
      <c r="BU34" s="12"/>
      <c r="BV34" s="12"/>
      <c r="BW34" s="12"/>
      <c r="BX34" s="12"/>
      <c r="BY34" s="12"/>
      <c r="BZ34" s="12"/>
      <c r="CA34" s="12"/>
      <c r="CB34" s="12"/>
      <c r="CC34" s="12"/>
      <c r="CD34" s="12"/>
    </row>
    <row r="35" spans="1:82"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2"/>
      <c r="BU35" s="12"/>
      <c r="BV35" s="12"/>
      <c r="BW35" s="12"/>
      <c r="BX35" s="12"/>
      <c r="BY35" s="12"/>
      <c r="BZ35" s="12"/>
      <c r="CA35" s="12"/>
      <c r="CB35" s="12"/>
      <c r="CC35" s="12"/>
      <c r="CD35" s="12"/>
    </row>
    <row r="36" spans="1:82"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2"/>
      <c r="BU36" s="12"/>
      <c r="BV36" s="12"/>
      <c r="BW36" s="12"/>
      <c r="BX36" s="12"/>
      <c r="BY36" s="12"/>
      <c r="BZ36" s="12"/>
      <c r="CA36" s="12"/>
      <c r="CB36" s="12"/>
      <c r="CC36" s="12"/>
      <c r="CD36" s="12"/>
    </row>
    <row r="37" spans="1:82"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2"/>
      <c r="BU37" s="12"/>
      <c r="BV37" s="12"/>
      <c r="BW37" s="12"/>
      <c r="BX37" s="12"/>
      <c r="BY37" s="12"/>
      <c r="BZ37" s="12"/>
      <c r="CA37" s="12"/>
      <c r="CB37" s="12"/>
      <c r="CC37" s="12"/>
      <c r="CD37" s="12"/>
    </row>
    <row r="38" spans="1:82"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2"/>
      <c r="BU38" s="12"/>
      <c r="BV38" s="12"/>
      <c r="BW38" s="12"/>
      <c r="BX38" s="12"/>
      <c r="BY38" s="12"/>
      <c r="BZ38" s="12"/>
      <c r="CA38" s="12"/>
      <c r="CB38" s="12"/>
      <c r="CC38" s="12"/>
      <c r="CD38" s="12"/>
    </row>
    <row r="39" spans="1:82"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2"/>
      <c r="BU39" s="12"/>
      <c r="BV39" s="12"/>
      <c r="BW39" s="12"/>
      <c r="BX39" s="12"/>
      <c r="BY39" s="12"/>
      <c r="BZ39" s="12"/>
      <c r="CA39" s="12"/>
      <c r="CB39" s="12"/>
      <c r="CC39" s="12"/>
      <c r="CD39" s="12"/>
    </row>
    <row r="40" spans="1:82"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2"/>
      <c r="BU40" s="12"/>
      <c r="BV40" s="12"/>
      <c r="BW40" s="12"/>
      <c r="BX40" s="12"/>
      <c r="BY40" s="12"/>
      <c r="BZ40" s="12"/>
      <c r="CA40" s="12"/>
      <c r="CB40" s="12"/>
      <c r="CC40" s="12"/>
      <c r="CD40" s="12"/>
    </row>
    <row r="41" spans="1:82"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2"/>
      <c r="BU41" s="12"/>
      <c r="BV41" s="12"/>
      <c r="BW41" s="12"/>
      <c r="BX41" s="12"/>
      <c r="BY41" s="12"/>
      <c r="BZ41" s="12"/>
      <c r="CA41" s="12"/>
      <c r="CB41" s="12"/>
      <c r="CC41" s="12"/>
      <c r="CD41" s="12"/>
    </row>
    <row r="42" spans="1:82"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2"/>
      <c r="BU42" s="12"/>
      <c r="BV42" s="12"/>
      <c r="BW42" s="12"/>
      <c r="BX42" s="12"/>
      <c r="BY42" s="12"/>
      <c r="BZ42" s="12"/>
      <c r="CA42" s="12"/>
      <c r="CB42" s="12"/>
      <c r="CC42" s="12"/>
      <c r="CD42" s="12"/>
    </row>
    <row r="43" spans="1:82"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2"/>
      <c r="BU43" s="12"/>
      <c r="BV43" s="12"/>
      <c r="BW43" s="12"/>
      <c r="BX43" s="12"/>
      <c r="BY43" s="12"/>
      <c r="BZ43" s="12"/>
      <c r="CA43" s="12"/>
      <c r="CB43" s="12"/>
      <c r="CC43" s="12"/>
      <c r="CD43" s="12"/>
    </row>
    <row r="44" spans="1:82"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2"/>
      <c r="BU44" s="12"/>
      <c r="BV44" s="12"/>
      <c r="BW44" s="12"/>
      <c r="BX44" s="12"/>
      <c r="BY44" s="12"/>
      <c r="BZ44" s="12"/>
      <c r="CA44" s="12"/>
      <c r="CB44" s="12"/>
      <c r="CC44" s="12"/>
      <c r="CD44" s="12"/>
    </row>
    <row r="45" spans="1:82"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2"/>
      <c r="BU45" s="12"/>
      <c r="BV45" s="12"/>
      <c r="BW45" s="12"/>
      <c r="BX45" s="12"/>
      <c r="BY45" s="12"/>
      <c r="BZ45" s="12"/>
      <c r="CA45" s="12"/>
      <c r="CB45" s="12"/>
      <c r="CC45" s="12"/>
      <c r="CD45" s="12"/>
    </row>
    <row r="46" spans="1:82"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2"/>
      <c r="BU46" s="12"/>
      <c r="BV46" s="12"/>
      <c r="BW46" s="12"/>
      <c r="BX46" s="12"/>
      <c r="BY46" s="12"/>
      <c r="BZ46" s="12"/>
      <c r="CA46" s="12"/>
      <c r="CB46" s="12"/>
      <c r="CC46" s="12"/>
      <c r="CD46" s="12"/>
    </row>
    <row r="47" spans="1:82"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2"/>
      <c r="BU47" s="12"/>
      <c r="BV47" s="12"/>
      <c r="BW47" s="12"/>
      <c r="BX47" s="12"/>
      <c r="BY47" s="12"/>
      <c r="BZ47" s="12"/>
      <c r="CA47" s="12"/>
      <c r="CB47" s="12"/>
      <c r="CC47" s="12"/>
      <c r="CD47" s="12"/>
    </row>
    <row r="48" spans="1:82"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2"/>
      <c r="BU48" s="12"/>
      <c r="BV48" s="12"/>
      <c r="BW48" s="12"/>
      <c r="BX48" s="12"/>
      <c r="BY48" s="12"/>
      <c r="BZ48" s="12"/>
      <c r="CA48" s="12"/>
      <c r="CB48" s="12"/>
      <c r="CC48" s="12"/>
      <c r="CD48" s="12"/>
    </row>
    <row r="49" spans="1:82"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2"/>
      <c r="BU49" s="12"/>
      <c r="BV49" s="12"/>
      <c r="BW49" s="12"/>
      <c r="BX49" s="12"/>
      <c r="BY49" s="12"/>
      <c r="BZ49" s="12"/>
      <c r="CA49" s="12"/>
      <c r="CB49" s="12"/>
      <c r="CC49" s="12"/>
      <c r="CD49" s="12"/>
    </row>
    <row r="50" spans="1:82"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2"/>
      <c r="BU50" s="12"/>
      <c r="BV50" s="12"/>
      <c r="BW50" s="12"/>
      <c r="BX50" s="12"/>
      <c r="BY50" s="12"/>
      <c r="BZ50" s="12"/>
      <c r="CA50" s="12"/>
      <c r="CB50" s="12"/>
      <c r="CC50" s="12"/>
      <c r="CD50" s="12"/>
    </row>
    <row r="51" spans="1:82"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2"/>
      <c r="BU51" s="12"/>
      <c r="BV51" s="12"/>
      <c r="BW51" s="12"/>
      <c r="BX51" s="12"/>
      <c r="BY51" s="12"/>
      <c r="BZ51" s="12"/>
      <c r="CA51" s="12"/>
      <c r="CB51" s="12"/>
      <c r="CC51" s="12"/>
      <c r="CD51" s="12"/>
    </row>
    <row r="52" spans="1:82"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2"/>
      <c r="BU52" s="12"/>
      <c r="BV52" s="12"/>
      <c r="BW52" s="12"/>
      <c r="BX52" s="12"/>
      <c r="BY52" s="12"/>
      <c r="BZ52" s="12"/>
      <c r="CA52" s="12"/>
      <c r="CB52" s="12"/>
      <c r="CC52" s="12"/>
      <c r="CD52" s="12"/>
    </row>
    <row r="53" spans="1:82"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2"/>
      <c r="BU53" s="12"/>
      <c r="BV53" s="12"/>
      <c r="BW53" s="12"/>
      <c r="BX53" s="12"/>
      <c r="BY53" s="12"/>
      <c r="BZ53" s="12"/>
      <c r="CA53" s="12"/>
      <c r="CB53" s="12"/>
      <c r="CC53" s="12"/>
      <c r="CD53" s="12"/>
    </row>
    <row r="54" spans="1:82"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2"/>
      <c r="BU54" s="12"/>
      <c r="BV54" s="12"/>
      <c r="BW54" s="12"/>
      <c r="BX54" s="12"/>
      <c r="BY54" s="12"/>
      <c r="BZ54" s="12"/>
      <c r="CA54" s="12"/>
      <c r="CB54" s="12"/>
      <c r="CC54" s="12"/>
      <c r="CD54" s="12"/>
    </row>
    <row r="55" spans="1:82"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2"/>
      <c r="BU55" s="12"/>
      <c r="BV55" s="12"/>
      <c r="BW55" s="12"/>
      <c r="BX55" s="12"/>
      <c r="BY55" s="12"/>
      <c r="BZ55" s="12"/>
      <c r="CA55" s="12"/>
      <c r="CB55" s="12"/>
      <c r="CC55" s="12"/>
      <c r="CD55" s="12"/>
    </row>
    <row r="56" spans="1:82"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2"/>
      <c r="BU56" s="12"/>
      <c r="BV56" s="12"/>
      <c r="BW56" s="12"/>
      <c r="BX56" s="12"/>
      <c r="BY56" s="12"/>
      <c r="BZ56" s="12"/>
      <c r="CA56" s="12"/>
      <c r="CB56" s="12"/>
      <c r="CC56" s="12"/>
      <c r="CD56" s="12"/>
    </row>
    <row r="57" spans="1:82"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2"/>
      <c r="BU57" s="12"/>
      <c r="BV57" s="12"/>
      <c r="BW57" s="12"/>
      <c r="BX57" s="12"/>
      <c r="BY57" s="12"/>
      <c r="BZ57" s="12"/>
      <c r="CA57" s="12"/>
      <c r="CB57" s="12"/>
      <c r="CC57" s="12"/>
      <c r="CD57" s="12"/>
    </row>
    <row r="58" spans="1:82"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2"/>
      <c r="BU58" s="12"/>
      <c r="BV58" s="12"/>
      <c r="BW58" s="12"/>
      <c r="BX58" s="12"/>
      <c r="BY58" s="12"/>
      <c r="BZ58" s="12"/>
      <c r="CA58" s="12"/>
      <c r="CB58" s="12"/>
      <c r="CC58" s="12"/>
      <c r="CD58" s="12"/>
    </row>
    <row r="59" spans="1:82"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2"/>
      <c r="BU59" s="12"/>
      <c r="BV59" s="12"/>
      <c r="BW59" s="12"/>
      <c r="BX59" s="12"/>
      <c r="BY59" s="12"/>
      <c r="BZ59" s="12"/>
      <c r="CA59" s="12"/>
      <c r="CB59" s="12"/>
      <c r="CC59" s="12"/>
      <c r="CD59" s="12"/>
    </row>
    <row r="60" spans="1:82"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2"/>
      <c r="BU60" s="12"/>
      <c r="BV60" s="12"/>
      <c r="BW60" s="12"/>
      <c r="BX60" s="12"/>
      <c r="BY60" s="12"/>
      <c r="BZ60" s="12"/>
      <c r="CA60" s="12"/>
      <c r="CB60" s="12"/>
      <c r="CC60" s="12"/>
      <c r="CD60" s="12"/>
    </row>
    <row r="61" spans="1:82"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2"/>
      <c r="BU61" s="12"/>
      <c r="BV61" s="12"/>
      <c r="BW61" s="12"/>
      <c r="BX61" s="12"/>
      <c r="BY61" s="12"/>
      <c r="BZ61" s="12"/>
      <c r="CA61" s="12"/>
      <c r="CB61" s="12"/>
      <c r="CC61" s="12"/>
      <c r="CD61" s="12"/>
    </row>
    <row r="62" spans="1:82"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2"/>
      <c r="BU62" s="12"/>
      <c r="BV62" s="12"/>
      <c r="BW62" s="12"/>
      <c r="BX62" s="12"/>
      <c r="BY62" s="12"/>
      <c r="BZ62" s="12"/>
      <c r="CA62" s="12"/>
      <c r="CB62" s="12"/>
      <c r="CC62" s="12"/>
      <c r="CD62" s="12"/>
    </row>
    <row r="63" spans="1:82"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2"/>
      <c r="BU63" s="12"/>
      <c r="BV63" s="12"/>
      <c r="BW63" s="12"/>
      <c r="BX63" s="12"/>
      <c r="BY63" s="12"/>
      <c r="BZ63" s="12"/>
      <c r="CA63" s="12"/>
      <c r="CB63" s="12"/>
      <c r="CC63" s="12"/>
      <c r="CD63" s="12"/>
    </row>
    <row r="64" spans="1:82"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2"/>
      <c r="BU64" s="12"/>
      <c r="BV64" s="12"/>
      <c r="BW64" s="12"/>
      <c r="BX64" s="12"/>
      <c r="BY64" s="12"/>
      <c r="BZ64" s="12"/>
      <c r="CA64" s="12"/>
      <c r="CB64" s="12"/>
      <c r="CC64" s="12"/>
      <c r="CD64" s="12"/>
    </row>
    <row r="65" spans="1:82"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2"/>
      <c r="BU65" s="12"/>
      <c r="BV65" s="12"/>
      <c r="BW65" s="12"/>
      <c r="BX65" s="12"/>
      <c r="BY65" s="12"/>
      <c r="BZ65" s="12"/>
      <c r="CA65" s="12"/>
      <c r="CB65" s="12"/>
      <c r="CC65" s="12"/>
      <c r="CD65" s="12"/>
    </row>
    <row r="66" spans="1:82"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2"/>
      <c r="BU66" s="12"/>
      <c r="BV66" s="12"/>
      <c r="BW66" s="12"/>
      <c r="BX66" s="12"/>
      <c r="BY66" s="12"/>
      <c r="BZ66" s="12"/>
      <c r="CA66" s="12"/>
      <c r="CB66" s="12"/>
      <c r="CC66" s="12"/>
      <c r="CD66" s="12"/>
    </row>
    <row r="67" spans="1:82"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2"/>
      <c r="BU67" s="12"/>
      <c r="BV67" s="12"/>
      <c r="BW67" s="12"/>
      <c r="BX67" s="12"/>
      <c r="BY67" s="12"/>
      <c r="BZ67" s="12"/>
      <c r="CA67" s="12"/>
      <c r="CB67" s="12"/>
      <c r="CC67" s="12"/>
      <c r="CD67" s="12"/>
    </row>
    <row r="68" spans="1:82"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2"/>
      <c r="BU68" s="12"/>
      <c r="BV68" s="12"/>
      <c r="BW68" s="12"/>
      <c r="BX68" s="12"/>
      <c r="BY68" s="12"/>
      <c r="BZ68" s="12"/>
      <c r="CA68" s="12"/>
      <c r="CB68" s="12"/>
      <c r="CC68" s="12"/>
      <c r="CD68" s="12"/>
    </row>
    <row r="69" spans="1:82"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2"/>
      <c r="BU69" s="12"/>
      <c r="BV69" s="12"/>
      <c r="BW69" s="12"/>
      <c r="BX69" s="12"/>
      <c r="BY69" s="12"/>
      <c r="BZ69" s="12"/>
      <c r="CA69" s="12"/>
      <c r="CB69" s="12"/>
      <c r="CC69" s="12"/>
      <c r="CD69" s="12"/>
    </row>
    <row r="70" spans="1:82"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2"/>
      <c r="BU70" s="12"/>
      <c r="BV70" s="12"/>
      <c r="BW70" s="12"/>
      <c r="BX70" s="12"/>
      <c r="BY70" s="12"/>
      <c r="BZ70" s="12"/>
      <c r="CA70" s="12"/>
      <c r="CB70" s="12"/>
      <c r="CC70" s="12"/>
      <c r="CD70" s="12"/>
    </row>
    <row r="71" spans="1:82"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2"/>
      <c r="BU71" s="12"/>
      <c r="BV71" s="12"/>
      <c r="BW71" s="12"/>
      <c r="BX71" s="12"/>
      <c r="BY71" s="12"/>
      <c r="BZ71" s="12"/>
      <c r="CA71" s="12"/>
      <c r="CB71" s="12"/>
      <c r="CC71" s="12"/>
      <c r="CD71" s="12"/>
    </row>
    <row r="72" spans="1:82"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2"/>
      <c r="BU72" s="12"/>
      <c r="BV72" s="12"/>
      <c r="BW72" s="12"/>
      <c r="BX72" s="12"/>
      <c r="BY72" s="12"/>
      <c r="BZ72" s="12"/>
      <c r="CA72" s="12"/>
      <c r="CB72" s="12"/>
      <c r="CC72" s="12"/>
      <c r="CD72" s="12"/>
    </row>
    <row r="73" spans="1:82"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2"/>
      <c r="BU73" s="12"/>
      <c r="BV73" s="12"/>
      <c r="BW73" s="12"/>
      <c r="BX73" s="12"/>
      <c r="BY73" s="12"/>
      <c r="BZ73" s="12"/>
      <c r="CA73" s="12"/>
      <c r="CB73" s="12"/>
      <c r="CC73" s="12"/>
      <c r="CD73" s="12"/>
    </row>
    <row r="74" spans="1:82"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2"/>
      <c r="BU74" s="12"/>
      <c r="BV74" s="12"/>
      <c r="BW74" s="12"/>
      <c r="BX74" s="12"/>
      <c r="BY74" s="12"/>
      <c r="BZ74" s="12"/>
      <c r="CA74" s="12"/>
      <c r="CB74" s="12"/>
      <c r="CC74" s="12"/>
      <c r="CD74" s="12"/>
    </row>
    <row r="75" spans="1:82"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2"/>
      <c r="BU75" s="12"/>
      <c r="BV75" s="12"/>
      <c r="BW75" s="12"/>
      <c r="BX75" s="12"/>
      <c r="BY75" s="12"/>
      <c r="BZ75" s="12"/>
      <c r="CA75" s="12"/>
      <c r="CB75" s="12"/>
      <c r="CC75" s="12"/>
      <c r="CD75" s="12"/>
    </row>
    <row r="76" spans="1:82"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2"/>
      <c r="BU76" s="12"/>
      <c r="BV76" s="12"/>
      <c r="BW76" s="12"/>
      <c r="BX76" s="12"/>
      <c r="BY76" s="12"/>
      <c r="BZ76" s="12"/>
      <c r="CA76" s="12"/>
      <c r="CB76" s="12"/>
      <c r="CC76" s="12"/>
      <c r="CD76" s="12"/>
    </row>
    <row r="77" spans="1:82"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2"/>
      <c r="BU77" s="12"/>
      <c r="BV77" s="12"/>
      <c r="BW77" s="12"/>
      <c r="BX77" s="12"/>
      <c r="BY77" s="12"/>
      <c r="BZ77" s="12"/>
      <c r="CA77" s="12"/>
      <c r="CB77" s="12"/>
      <c r="CC77" s="12"/>
      <c r="CD77" s="12"/>
    </row>
    <row r="78" spans="3:71"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row>
    <row r="79" spans="3:71"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row>
    <row r="80" spans="3:71"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row>
    <row r="81" spans="3:71"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row>
    <row r="82" spans="3:71"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row>
    <row r="83" spans="3:71"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row>
    <row r="84" spans="3:71"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row>
    <row r="85" spans="3:71"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row>
    <row r="86" spans="3:71"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row>
    <row r="87" spans="3:71"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row>
    <row r="88" spans="3:71"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row>
    <row r="89" spans="3:71"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row>
    <row r="90" spans="3:7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row>
    <row r="91" spans="3:71"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row>
    <row r="92" spans="3:71"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row>
    <row r="93" spans="3:71"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row>
    <row r="94" spans="3:71"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row>
    <row r="95" spans="3:71"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row>
    <row r="96" spans="3:71"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row>
    <row r="97" spans="3:71"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row>
    <row r="98" spans="3:71"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row>
    <row r="99" spans="3:71"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row>
    <row r="100" spans="3:71"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row>
    <row r="101" spans="3:71"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row>
    <row r="102" spans="3:71"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row>
    <row r="103" spans="3:71"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row>
    <row r="104" spans="3:71"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row>
    <row r="105" spans="3:71"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row>
    <row r="106" spans="3:71"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row>
    <row r="107" spans="3:71"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row>
    <row r="108" spans="3:71"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row>
    <row r="109" spans="3:71"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row>
    <row r="110" spans="3:71"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row>
    <row r="111" spans="3:71"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row>
    <row r="112" spans="3:71"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row>
    <row r="113" spans="3:71"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row>
    <row r="114" spans="3:71"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row>
    <row r="115" spans="3:71"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row>
    <row r="116" spans="3:71"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row>
    <row r="117" spans="3:71"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row>
    <row r="118" spans="3:71"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row>
    <row r="119" spans="3:71"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row>
    <row r="120" spans="3:71"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row>
    <row r="121" spans="3:71"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row>
    <row r="122" spans="3:71"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row>
    <row r="123" spans="3:71"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row>
    <row r="124" spans="3:71"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row>
    <row r="125" spans="3:71"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row>
    <row r="126" spans="3:71"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row>
    <row r="127" spans="3:71"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row>
    <row r="128" spans="3:71"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row>
    <row r="129" spans="3:71"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row>
    <row r="130" spans="3:71"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row>
    <row r="131" spans="3:71"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row>
    <row r="132" spans="3:71"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row>
    <row r="133" spans="3:71"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row>
    <row r="134" spans="3:71"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row>
    <row r="135" spans="3:71"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row>
    <row r="136" spans="3:71"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row>
    <row r="137" spans="3:71"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row>
    <row r="138" spans="3:71"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row>
    <row r="139" spans="3:71"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row>
    <row r="140" spans="3:71"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row>
    <row r="141" spans="3:71"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row>
    <row r="142" spans="3:71"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row>
    <row r="143" spans="3:71"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row>
    <row r="144" spans="3:71"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row>
    <row r="145" spans="3:71"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row>
    <row r="146" spans="3:71"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row>
    <row r="147" spans="3:71"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row>
    <row r="148" spans="3:71"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row>
    <row r="149" spans="3:71"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row>
    <row r="150" spans="3:71"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row>
    <row r="151" spans="3:71"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row>
    <row r="152" spans="3:71"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row>
    <row r="153" spans="3:71"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row>
    <row r="154" spans="3:71"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row>
    <row r="155" spans="3:71"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row>
    <row r="156" spans="3:71"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row>
    <row r="157" spans="3:71"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row>
    <row r="158" spans="3:71"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row>
    <row r="159" spans="3:71"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row>
    <row r="160" spans="3:71"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row>
    <row r="161" spans="3:71"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row>
    <row r="162" spans="3:71"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row>
    <row r="163" spans="3:71"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row>
    <row r="164" spans="3:71"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row>
  </sheetData>
  <mergeCells count="63">
    <mergeCell ref="BK3:BK4"/>
    <mergeCell ref="BJ3:BJ4"/>
    <mergeCell ref="BI3:BI4"/>
    <mergeCell ref="BH3:BH4"/>
    <mergeCell ref="BG3:BG4"/>
    <mergeCell ref="BE3:BE4"/>
    <mergeCell ref="V3:V4"/>
    <mergeCell ref="BA3:BA4"/>
    <mergeCell ref="AY3:AY4"/>
    <mergeCell ref="BC3:BC4"/>
    <mergeCell ref="AU3:AU4"/>
    <mergeCell ref="AZ3:AZ4"/>
    <mergeCell ref="AX3:AX4"/>
    <mergeCell ref="AW3:AW4"/>
    <mergeCell ref="AV3:AV4"/>
    <mergeCell ref="AR3:AR4"/>
    <mergeCell ref="AB3:AB4"/>
    <mergeCell ref="AA3:AA4"/>
    <mergeCell ref="AQ3:AQ4"/>
    <mergeCell ref="AP3:AP4"/>
    <mergeCell ref="AM3:AM4"/>
    <mergeCell ref="AE3:AE4"/>
    <mergeCell ref="AN3:AN4"/>
    <mergeCell ref="S3:S4"/>
    <mergeCell ref="W3:W4"/>
    <mergeCell ref="BB3:BB4"/>
    <mergeCell ref="AG3:AG4"/>
    <mergeCell ref="AD3:AD4"/>
    <mergeCell ref="AC3:AC4"/>
    <mergeCell ref="Z3:Z4"/>
    <mergeCell ref="X3:X4"/>
    <mergeCell ref="Y3:Y4"/>
    <mergeCell ref="AO3:AO4"/>
    <mergeCell ref="I3:I4"/>
    <mergeCell ref="P3:P4"/>
    <mergeCell ref="U3:U4"/>
    <mergeCell ref="K3:K4"/>
    <mergeCell ref="J3:J4"/>
    <mergeCell ref="L3:L4"/>
    <mergeCell ref="O3:O4"/>
    <mergeCell ref="M3:M4"/>
    <mergeCell ref="Q3:Q4"/>
    <mergeCell ref="N3:N4"/>
    <mergeCell ref="BR3:BS3"/>
    <mergeCell ref="AF3:AF4"/>
    <mergeCell ref="AI3:AI4"/>
    <mergeCell ref="AH3:AH4"/>
    <mergeCell ref="AJ3:AJ4"/>
    <mergeCell ref="AK3:AK4"/>
    <mergeCell ref="AL3:AL4"/>
    <mergeCell ref="AS3:AS4"/>
    <mergeCell ref="BF3:BF4"/>
    <mergeCell ref="AT3:AT4"/>
    <mergeCell ref="BD3:BD4"/>
    <mergeCell ref="D1:BQ1"/>
    <mergeCell ref="D3:D4"/>
    <mergeCell ref="E3:E4"/>
    <mergeCell ref="F3:F4"/>
    <mergeCell ref="G3:G4"/>
    <mergeCell ref="H3:H4"/>
    <mergeCell ref="R3:R4"/>
    <mergeCell ref="T3:T4"/>
    <mergeCell ref="BM3:BQ3"/>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B178"/>
  <sheetViews>
    <sheetView workbookViewId="0" topLeftCell="BE1">
      <selection activeCell="BP29" sqref="BP29"/>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4" width="7.8515625" style="0" customWidth="1"/>
    <col min="65" max="65" width="8.00390625" style="0" customWidth="1"/>
    <col min="66" max="68" width="7.7109375" style="0" customWidth="1"/>
    <col min="69" max="69" width="7.8515625" style="0" customWidth="1"/>
    <col min="70" max="70" width="1.57421875" style="0" customWidth="1"/>
  </cols>
  <sheetData>
    <row r="1" spans="4:80" ht="12.75">
      <c r="D1" s="602" t="s">
        <v>6</v>
      </c>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S2" s="12"/>
      <c r="BT2" s="12"/>
      <c r="BU2" s="12"/>
      <c r="BV2" s="12"/>
      <c r="BW2" s="12"/>
      <c r="BX2" s="12"/>
      <c r="BY2" s="12"/>
      <c r="BZ2" s="12"/>
      <c r="CA2" s="12"/>
      <c r="CB2" s="12"/>
    </row>
    <row r="3" spans="3:80" ht="13.5" customHeight="1" thickBot="1">
      <c r="C3" s="22"/>
      <c r="D3" s="609" t="s">
        <v>35</v>
      </c>
      <c r="E3" s="604" t="str">
        <f>+entero!E3</f>
        <v> A fines de Diciembre 2002</v>
      </c>
      <c r="F3" s="587" t="str">
        <f>+entero!F3</f>
        <v>A fines de Enero</v>
      </c>
      <c r="G3" s="587" t="str">
        <f>+entero!G3</f>
        <v>A fines de Febrero</v>
      </c>
      <c r="H3" s="587" t="str">
        <f>+entero!H3</f>
        <v>A fines de Marzo</v>
      </c>
      <c r="I3" s="587" t="str">
        <f>+entero!I3</f>
        <v>A fines de Abril</v>
      </c>
      <c r="J3" s="587" t="str">
        <f>+entero!J3</f>
        <v>A fines de Mayo </v>
      </c>
      <c r="K3" s="587" t="str">
        <f>+entero!K3</f>
        <v>2003              A fines de Junio</v>
      </c>
      <c r="L3" s="587" t="str">
        <f>+entero!L3</f>
        <v>A fines de Julio      </v>
      </c>
      <c r="M3" s="587" t="str">
        <f>+entero!M3</f>
        <v>A fines de Agos.</v>
      </c>
      <c r="N3" s="587" t="str">
        <f>+entero!N3</f>
        <v>2003             A fines de Sept.</v>
      </c>
      <c r="O3" s="587" t="str">
        <f>+entero!O3</f>
        <v>2003            A fines de Oct.</v>
      </c>
      <c r="P3" s="587" t="str">
        <f>+entero!P3</f>
        <v>2003              A fines de Nov.</v>
      </c>
      <c r="Q3" s="587" t="str">
        <f>+entero!AO3</f>
        <v>2006          A  fines de Ene.</v>
      </c>
      <c r="R3" s="587" t="str">
        <f>+entero!AP3</f>
        <v>2006          A  fines de Feb</v>
      </c>
      <c r="S3" s="587" t="str">
        <f>+entero!AQ3</f>
        <v>2006          A  fines de Mar</v>
      </c>
      <c r="T3" s="587" t="str">
        <f>+entero!AR3</f>
        <v>2006          A  fines de Abr</v>
      </c>
      <c r="U3" s="587" t="str">
        <f>+entero!AS3</f>
        <v>2006          A  fines de May</v>
      </c>
      <c r="V3" s="587" t="str">
        <f>+entero!AT3</f>
        <v>2006          A  fines de Jun</v>
      </c>
      <c r="W3" s="587" t="str">
        <f>+entero!AU3</f>
        <v>2006          A  fines de Jul</v>
      </c>
      <c r="X3" s="587" t="str">
        <f>+entero!AV3</f>
        <v>2006          A  fines de Ago</v>
      </c>
      <c r="Y3" s="587" t="str">
        <f>+entero!AW3</f>
        <v>2006          A  fines de Sep</v>
      </c>
      <c r="Z3" s="587" t="str">
        <f>+entero!AX3</f>
        <v>2006          A  fines de Oct</v>
      </c>
      <c r="AA3" s="587" t="str">
        <f>+entero!AY3</f>
        <v>2006          A  fines de Nov</v>
      </c>
      <c r="AB3" s="587" t="str">
        <f>+entero!AZ3</f>
        <v>2006                 A  fines de Dic</v>
      </c>
      <c r="AC3" s="587" t="str">
        <f>+entero!BA3</f>
        <v>2007             A  fines de Ene</v>
      </c>
      <c r="AD3" s="587" t="str">
        <f>+entero!BB3</f>
        <v>2007             A  fines de Feb</v>
      </c>
      <c r="AE3" s="587" t="str">
        <f>+entero!BC3</f>
        <v>2007             A  fines de Mar</v>
      </c>
      <c r="AF3" s="587" t="str">
        <f>+entero!BD3</f>
        <v>2007              A  fines de Abr</v>
      </c>
      <c r="AG3" s="587" t="str">
        <f>+entero!BE3</f>
        <v>2007              A  fines de May</v>
      </c>
      <c r="AH3" s="587" t="str">
        <f>+entero!BF3</f>
        <v>2007               A  fines de Jun</v>
      </c>
      <c r="AI3" s="587" t="str">
        <f>+entero!BG3</f>
        <v>2007              A  fines de Jul</v>
      </c>
      <c r="AJ3" s="587" t="str">
        <f>+entero!BH3</f>
        <v>2007              A  fines de Ago</v>
      </c>
      <c r="AK3" s="587" t="str">
        <f>+entero!BI3</f>
        <v>2007              A  fines de Sep</v>
      </c>
      <c r="AL3" s="587" t="str">
        <f>+entero!BJ3</f>
        <v>2007               A  fines de Oct</v>
      </c>
      <c r="AM3" s="587" t="str">
        <f>+entero!BK3</f>
        <v>2007                 A  fines de Nov</v>
      </c>
      <c r="AN3" s="587" t="str">
        <f>+entero!BL3</f>
        <v>2007                             A  fines de Dic</v>
      </c>
      <c r="AO3" s="587" t="str">
        <f>+entero!BM3</f>
        <v>2008          A  fines de Ene</v>
      </c>
      <c r="AP3" s="587" t="str">
        <f>+entero!BN3</f>
        <v>2008          A  fines de Feb</v>
      </c>
      <c r="AQ3" s="587" t="str">
        <f>+entero!BO3</f>
        <v>2008                 A  fines de Mar</v>
      </c>
      <c r="AR3" s="587" t="str">
        <f>+entero!BP3</f>
        <v>2008          A  fines de Abr</v>
      </c>
      <c r="AS3" s="587" t="str">
        <f>+entero!BQ3</f>
        <v>2008          A  fines de May</v>
      </c>
      <c r="AT3" s="587" t="str">
        <f>+entero!BR3</f>
        <v>2008                 A  fines de Jun</v>
      </c>
      <c r="AU3" s="587" t="str">
        <f>+entero!BS3</f>
        <v>2008          A  fines de Jul*</v>
      </c>
      <c r="AV3" s="587" t="str">
        <f>+entero!BT3</f>
        <v>2008          A  fines de Ago*</v>
      </c>
      <c r="AW3" s="587" t="str">
        <f>+entero!BU3</f>
        <v>2008                    A  fines de Sep*</v>
      </c>
      <c r="AX3" s="587" t="str">
        <f>+entero!BV3</f>
        <v>2008                     A  fines de Oct*</v>
      </c>
      <c r="AY3" s="587" t="str">
        <f>+entero!BW3</f>
        <v>2008                          A  fines de Nov*</v>
      </c>
      <c r="AZ3" s="587" t="str">
        <f>+entero!BX3</f>
        <v>2008                          A  fines de Dic*</v>
      </c>
      <c r="BA3" s="587" t="str">
        <f>+entero!BY3</f>
        <v>2009                          A  fines de Ene*</v>
      </c>
      <c r="BB3" s="587" t="str">
        <f>+entero!BZ3</f>
        <v>2009                          A  fines de Feb*</v>
      </c>
      <c r="BC3" s="587" t="str">
        <f>+entero!CA3</f>
        <v>2009                          A  fines de Mar*</v>
      </c>
      <c r="BD3" s="587" t="str">
        <f>+entero!CB3</f>
        <v>2009                          A  fines de Abr*</v>
      </c>
      <c r="BE3" s="587" t="str">
        <f>+entero!CC3</f>
        <v>2009                          A  fines de May*</v>
      </c>
      <c r="BF3" s="587" t="str">
        <f>+entero!CD3</f>
        <v>2009                          A  fines de Jun*</v>
      </c>
      <c r="BG3" s="587" t="str">
        <f>+entero!CE3</f>
        <v>2009                          A  fines de Jul*</v>
      </c>
      <c r="BH3" s="587" t="str">
        <f>+entero!CF3</f>
        <v>2009                          A  fines de Ago*</v>
      </c>
      <c r="BI3" s="587" t="str">
        <f>+entero!CG3</f>
        <v>2009                          A  fines de Sep*</v>
      </c>
      <c r="BJ3" s="587" t="str">
        <f>+entero!CH3</f>
        <v>2009                          A  fines de Oct*</v>
      </c>
      <c r="BK3" s="587" t="str">
        <f>+entero!CI3</f>
        <v>2009                          A  fines de Nov*</v>
      </c>
      <c r="BL3" s="286" t="str">
        <f>+entero!CJ3</f>
        <v>Semana 1*</v>
      </c>
      <c r="BM3" s="606" t="str">
        <f>+entero!CK3</f>
        <v>   Semana 2*</v>
      </c>
      <c r="BN3" s="607"/>
      <c r="BO3" s="607"/>
      <c r="BP3" s="607"/>
      <c r="BQ3" s="607"/>
      <c r="BR3" s="31"/>
      <c r="BS3" s="12"/>
      <c r="BT3" s="12"/>
      <c r="BU3" s="12"/>
      <c r="BV3" s="12"/>
      <c r="BW3" s="12"/>
      <c r="BX3" s="12"/>
      <c r="BY3" s="12"/>
      <c r="BZ3" s="12"/>
      <c r="CA3" s="12"/>
      <c r="CB3" s="12"/>
    </row>
    <row r="4" spans="3:80" ht="24.75" customHeight="1" thickBot="1">
      <c r="C4" s="28"/>
      <c r="D4" s="610"/>
      <c r="E4" s="605"/>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175">
        <f>+entero!CJ4</f>
        <v>40151</v>
      </c>
      <c r="BM4" s="175">
        <f>+entero!CK4</f>
        <v>40154</v>
      </c>
      <c r="BN4" s="154">
        <f>+entero!CL4</f>
        <v>40155</v>
      </c>
      <c r="BO4" s="154">
        <f>+entero!CM4</f>
        <v>40156</v>
      </c>
      <c r="BP4" s="154">
        <f>+entero!CN4</f>
        <v>40157</v>
      </c>
      <c r="BQ4" s="154">
        <f>+entero!CO4</f>
        <v>40158</v>
      </c>
      <c r="BR4" s="31"/>
      <c r="BS4" s="12"/>
      <c r="BT4" s="12"/>
      <c r="BU4" s="12"/>
      <c r="BV4" s="12"/>
      <c r="BW4" s="12"/>
      <c r="BX4" s="12"/>
      <c r="BY4" s="12"/>
      <c r="BZ4" s="12"/>
      <c r="CA4" s="12"/>
      <c r="CB4" s="12"/>
    </row>
    <row r="5" spans="1:80" ht="12.75">
      <c r="A5" s="3"/>
      <c r="B5" s="593"/>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476"/>
      <c r="BM5" s="477"/>
      <c r="BN5" s="477"/>
      <c r="BO5" s="477"/>
      <c r="BP5" s="477"/>
      <c r="BQ5" s="477"/>
      <c r="BR5" s="165"/>
      <c r="BS5" s="12"/>
      <c r="BT5" s="12"/>
      <c r="BU5" s="12"/>
      <c r="BV5" s="12"/>
      <c r="BW5" s="12"/>
      <c r="BX5" s="12"/>
      <c r="BY5" s="12"/>
      <c r="BZ5" s="12"/>
      <c r="CA5" s="12"/>
      <c r="CB5" s="12"/>
    </row>
    <row r="6" spans="1:80" ht="12.75" customHeight="1">
      <c r="A6" s="3"/>
      <c r="B6" s="593"/>
      <c r="C6" s="24"/>
      <c r="D6" s="217"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156">
        <f>+entero!CF124</f>
        <v>115.60612752890239</v>
      </c>
      <c r="BI6" s="156">
        <f>+entero!CG124</f>
        <v>115.7349493716924</v>
      </c>
      <c r="BJ6" s="156">
        <f>+entero!CH124</f>
        <v>116.10279000338198</v>
      </c>
      <c r="BK6" s="156">
        <f>+entero!CI124</f>
        <v>115.87806769636373</v>
      </c>
      <c r="BL6" s="308"/>
      <c r="BM6" s="60"/>
      <c r="BN6" s="60"/>
      <c r="BO6" s="60"/>
      <c r="BP6" s="60"/>
      <c r="BQ6" s="60"/>
      <c r="BR6" s="166"/>
      <c r="BS6" s="13"/>
      <c r="BT6" s="13"/>
      <c r="BU6" s="13"/>
      <c r="BV6" s="13"/>
      <c r="BW6" s="13"/>
      <c r="BX6" s="13"/>
      <c r="BY6" s="13"/>
      <c r="BZ6" s="12"/>
      <c r="CA6" s="12"/>
      <c r="CB6" s="12"/>
    </row>
    <row r="7" spans="1:80" ht="12.75">
      <c r="A7" s="3"/>
      <c r="B7" s="593"/>
      <c r="C7" s="24"/>
      <c r="D7" s="217"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7">
        <f>+entero!AO125</f>
        <v>0.004</v>
      </c>
      <c r="R7" s="187">
        <f>+entero!AP125</f>
        <v>0.0031</v>
      </c>
      <c r="S7" s="187">
        <f>+entero!AQ125</f>
        <v>-0.0028</v>
      </c>
      <c r="T7" s="187">
        <f>+entero!AR125</f>
        <v>0.0014</v>
      </c>
      <c r="U7" s="187">
        <f>+entero!AS125</f>
        <v>0.0084</v>
      </c>
      <c r="V7" s="187">
        <f>+entero!AT125</f>
        <v>0.0062</v>
      </c>
      <c r="W7" s="187">
        <f>+entero!AU125</f>
        <v>0.0056</v>
      </c>
      <c r="X7" s="187">
        <f>+entero!AV125</f>
        <v>0.0019</v>
      </c>
      <c r="Y7" s="187">
        <f>+entero!AW125</f>
        <v>0.0008102313696765061</v>
      </c>
      <c r="Z7" s="187">
        <f>+entero!AX125</f>
        <v>0.00467403953129453</v>
      </c>
      <c r="AA7" s="187">
        <f>+entero!AY125</f>
        <v>0.0075</v>
      </c>
      <c r="AB7" s="187">
        <f>+entero!AZ125</f>
        <v>0.0075</v>
      </c>
      <c r="AC7" s="187">
        <f>+entero!BA125</f>
        <v>0.0143</v>
      </c>
      <c r="AD7" s="187">
        <f>+entero!BB125</f>
        <v>0.0083</v>
      </c>
      <c r="AE7" s="187">
        <f>+entero!BC125</f>
        <v>0.003</v>
      </c>
      <c r="AF7" s="187">
        <f>+entero!BD125</f>
        <v>-0.0026</v>
      </c>
      <c r="AG7" s="187">
        <f>+entero!BE125</f>
        <v>0.0045</v>
      </c>
      <c r="AH7" s="187">
        <f>+entero!BF125</f>
        <v>0.008455381960155828</v>
      </c>
      <c r="AI7" s="187">
        <f>+entero!BG125</f>
        <v>0.02676557151546599</v>
      </c>
      <c r="AJ7" s="187">
        <f>+entero!BH125</f>
        <v>0.0159</v>
      </c>
      <c r="AK7" s="187">
        <f>+entero!BI125</f>
        <v>0.0019</v>
      </c>
      <c r="AL7" s="187">
        <f>+entero!BJ125</f>
        <v>0.012467436154073752</v>
      </c>
      <c r="AM7" s="187">
        <f>+entero!BK125</f>
        <v>0.0123</v>
      </c>
      <c r="AN7" s="187">
        <f>+entero!BL125</f>
        <v>0.0063</v>
      </c>
      <c r="AO7" s="187">
        <f>+entero!BM125</f>
        <v>0.0109</v>
      </c>
      <c r="AP7" s="187">
        <f>+entero!BN125</f>
        <v>0.0262</v>
      </c>
      <c r="AQ7" s="187">
        <f>+entero!BO125</f>
        <v>0.0097</v>
      </c>
      <c r="AR7" s="187">
        <f>+entero!BP125</f>
        <v>0.0074</v>
      </c>
      <c r="AS7" s="187">
        <f>+entero!BQ125</f>
        <v>0.0187</v>
      </c>
      <c r="AT7" s="187">
        <f>+entero!BR125</f>
        <v>0.0126</v>
      </c>
      <c r="AU7" s="187">
        <f>+entero!BS125</f>
        <v>0.0046</v>
      </c>
      <c r="AV7" s="187">
        <f>+entero!BT125</f>
        <v>0.0065</v>
      </c>
      <c r="AW7" s="187">
        <f>+entero!BU125</f>
        <v>0.0088</v>
      </c>
      <c r="AX7" s="187">
        <f>+entero!BV125</f>
        <v>0.0018</v>
      </c>
      <c r="AY7" s="187">
        <f>+entero!BW125</f>
        <v>0.001317</v>
      </c>
      <c r="AZ7" s="187">
        <f>+entero!BX125</f>
        <v>0.0043</v>
      </c>
      <c r="BA7" s="187">
        <f>+entero!BY125</f>
        <v>0.00359788544875239</v>
      </c>
      <c r="BB7" s="187">
        <f>+entero!BZ125</f>
        <v>-0.000715276019446542</v>
      </c>
      <c r="BC7" s="187">
        <f>+entero!CA125</f>
        <v>-0.00489846967218543</v>
      </c>
      <c r="BD7" s="187">
        <f>+entero!CB125</f>
        <v>-0.00433611898179265</v>
      </c>
      <c r="BE7" s="187">
        <f>+entero!CC125</f>
        <v>-0.0018445294652949</v>
      </c>
      <c r="BF7" s="187">
        <f>+entero!CD125</f>
        <v>0.00197493122595782</v>
      </c>
      <c r="BG7" s="187">
        <f>+entero!CE125</f>
        <v>-0.00201381257438538</v>
      </c>
      <c r="BH7" s="187">
        <f>+entero!CF125</f>
        <v>0.00623994472882616</v>
      </c>
      <c r="BI7" s="187">
        <f>+entero!CG125</f>
        <v>0.00111431673686835</v>
      </c>
      <c r="BJ7" s="187">
        <f>+entero!CH125</f>
        <v>0.00317830209186187</v>
      </c>
      <c r="BK7" s="187">
        <f>+entero!CI125</f>
        <v>-0.00193554613986202</v>
      </c>
      <c r="BL7" s="308"/>
      <c r="BM7" s="60"/>
      <c r="BN7" s="60"/>
      <c r="BO7" s="60"/>
      <c r="BP7" s="60"/>
      <c r="BQ7" s="60"/>
      <c r="BR7" s="166"/>
      <c r="BS7" s="13"/>
      <c r="BT7" s="13"/>
      <c r="BU7" s="13"/>
      <c r="BV7" s="13"/>
      <c r="BW7" s="13"/>
      <c r="BX7" s="13"/>
      <c r="BY7" s="13"/>
      <c r="BZ7" s="12"/>
      <c r="CA7" s="12"/>
      <c r="CB7" s="12"/>
    </row>
    <row r="8" spans="1:80" ht="12.75">
      <c r="A8" s="3"/>
      <c r="B8" s="593"/>
      <c r="C8" s="24"/>
      <c r="D8" s="217"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7">
        <f>+entero!AO126</f>
        <v>0.004</v>
      </c>
      <c r="R8" s="187">
        <f>+entero!AP126</f>
        <v>0.0072</v>
      </c>
      <c r="S8" s="187">
        <f>+entero!AQ126</f>
        <v>0.0044</v>
      </c>
      <c r="T8" s="187">
        <f>+entero!AR126</f>
        <v>0.0058</v>
      </c>
      <c r="U8" s="187">
        <f>+entero!AS126</f>
        <v>0.0142</v>
      </c>
      <c r="V8" s="187">
        <f>+entero!AT126</f>
        <v>0.0205</v>
      </c>
      <c r="W8" s="187">
        <f>+entero!AU126</f>
        <v>0.0263</v>
      </c>
      <c r="X8" s="187">
        <f>+entero!AV126</f>
        <v>0.0282</v>
      </c>
      <c r="Y8" s="187">
        <f>+entero!AW126</f>
        <v>0.029020609401042598</v>
      </c>
      <c r="Z8" s="187">
        <f>+entero!AX126</f>
        <v>0.0338302924078999</v>
      </c>
      <c r="AA8" s="187">
        <f>+entero!AY126</f>
        <v>0.0416</v>
      </c>
      <c r="AB8" s="187">
        <f>+entero!AZ126</f>
        <v>0.0495</v>
      </c>
      <c r="AC8" s="187">
        <f>+entero!BA126</f>
        <v>0.0143</v>
      </c>
      <c r="AD8" s="187">
        <f>+entero!BB126</f>
        <v>0.0228</v>
      </c>
      <c r="AE8" s="187">
        <f>+entero!BC126</f>
        <v>0.0258</v>
      </c>
      <c r="AF8" s="187">
        <f>+entero!BD126</f>
        <v>0.0232</v>
      </c>
      <c r="AG8" s="187">
        <f>+entero!BE126</f>
        <v>0.0279</v>
      </c>
      <c r="AH8" s="187">
        <f>+entero!BF126</f>
        <v>0.036550622647157915</v>
      </c>
      <c r="AI8" s="187">
        <f>+entero!BG126</f>
        <v>0.06429449246702124</v>
      </c>
      <c r="AJ8" s="187">
        <f>+entero!BH126</f>
        <v>0.0812</v>
      </c>
      <c r="AK8" s="187">
        <f>+entero!BI126</f>
        <v>0.0833</v>
      </c>
      <c r="AL8" s="187">
        <f>+entero!BJ126</f>
        <v>0.096780854069763</v>
      </c>
      <c r="AM8" s="187">
        <f>+entero!BK126</f>
        <v>0.1102</v>
      </c>
      <c r="AN8" s="187">
        <f>+entero!BL126</f>
        <v>0.1173</v>
      </c>
      <c r="AO8" s="187">
        <f>+entero!BM126</f>
        <v>0.0109</v>
      </c>
      <c r="AP8" s="187">
        <f>+entero!BN126</f>
        <v>0.0374</v>
      </c>
      <c r="AQ8" s="187">
        <f>+entero!BO126</f>
        <v>0.0475</v>
      </c>
      <c r="AR8" s="187">
        <f>+entero!BP126</f>
        <v>0.0552</v>
      </c>
      <c r="AS8" s="187">
        <f>+entero!BQ126</f>
        <v>0.0749</v>
      </c>
      <c r="AT8" s="187">
        <f>+entero!BR126</f>
        <v>0.0884</v>
      </c>
      <c r="AU8" s="187">
        <f>+entero!BS126</f>
        <v>0.0935</v>
      </c>
      <c r="AV8" s="187">
        <f>+entero!BT126</f>
        <v>0.1006</v>
      </c>
      <c r="AW8" s="187">
        <f>+entero!BU126</f>
        <v>0.1103</v>
      </c>
      <c r="AX8" s="187">
        <f>+entero!BV126</f>
        <v>0.1123</v>
      </c>
      <c r="AY8" s="187">
        <f>+entero!BW126</f>
        <v>0.1137</v>
      </c>
      <c r="AZ8" s="187">
        <f>+entero!BX126</f>
        <v>0.118488196912535</v>
      </c>
      <c r="BA8" s="187">
        <f>+entero!BY126</f>
        <v>0.00359788544875239</v>
      </c>
      <c r="BB8" s="187">
        <f>+entero!BZ126</f>
        <v>0.00288003594812358</v>
      </c>
      <c r="BC8" s="187">
        <f>+entero!CA126</f>
        <v>-0.00203254149280852</v>
      </c>
      <c r="BD8" s="187">
        <f>+entero!CB126</f>
        <v>-0.00635984713285298</v>
      </c>
      <c r="BE8" s="187">
        <f>+entero!CC126</f>
        <v>-0.00819264567271649</v>
      </c>
      <c r="BF8" s="187">
        <f>+entero!CD126</f>
        <v>-0.006233894358520953</v>
      </c>
      <c r="BG8" s="187">
        <f>+entero!CE126</f>
        <v>-0.00823515303805977</v>
      </c>
      <c r="BH8" s="187">
        <f>+entero!CF126</f>
        <v>-0.0020465952090245</v>
      </c>
      <c r="BI8" s="187">
        <f>+entero!CG126</f>
        <v>-0.000934559027451098</v>
      </c>
      <c r="BJ8" s="187">
        <f>+entero!CH126</f>
        <v>0.00224077275349899</v>
      </c>
      <c r="BK8" s="187">
        <f>+entero!CI126</f>
        <v>0.000300889494583512</v>
      </c>
      <c r="BL8" s="308"/>
      <c r="BM8" s="60"/>
      <c r="BN8" s="60"/>
      <c r="BO8" s="60"/>
      <c r="BP8" s="60"/>
      <c r="BQ8" s="60"/>
      <c r="BR8" s="166"/>
      <c r="BS8" s="13"/>
      <c r="BT8" s="13"/>
      <c r="BU8" s="13"/>
      <c r="BV8" s="13"/>
      <c r="BW8" s="13"/>
      <c r="BX8" s="13"/>
      <c r="BY8" s="13"/>
      <c r="BZ8" s="12"/>
      <c r="CA8" s="12"/>
      <c r="CB8" s="12"/>
    </row>
    <row r="9" spans="1:80" ht="12.75">
      <c r="A9" s="3"/>
      <c r="B9" s="593"/>
      <c r="C9" s="24"/>
      <c r="D9" s="217"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7">
        <f>+entero!AO127</f>
        <v>0.0391</v>
      </c>
      <c r="R9" s="187">
        <f>+entero!AP127</f>
        <v>0.0418</v>
      </c>
      <c r="S9" s="187">
        <f>+entero!AQ127</f>
        <v>0.0372</v>
      </c>
      <c r="T9" s="187">
        <f>+entero!AR127</f>
        <v>0.0426</v>
      </c>
      <c r="U9" s="187">
        <f>+entero!AS127</f>
        <v>0.0443</v>
      </c>
      <c r="V9" s="187">
        <f>+entero!AT127</f>
        <v>0.0349</v>
      </c>
      <c r="W9" s="187">
        <f>+entero!AU127</f>
        <v>0.0455</v>
      </c>
      <c r="X9" s="187">
        <f>+entero!AV127</f>
        <v>0.0439</v>
      </c>
      <c r="Y9" s="187">
        <f>+entero!AW127</f>
        <v>0.0431350305604086</v>
      </c>
      <c r="Z9" s="187">
        <f>+entero!AX127</f>
        <v>0.0441209145977615</v>
      </c>
      <c r="AA9" s="187">
        <f>+entero!AY127</f>
        <v>0.0474</v>
      </c>
      <c r="AB9" s="187">
        <f>+entero!AZ127</f>
        <v>0.0495</v>
      </c>
      <c r="AC9" s="187">
        <f>+entero!BA127</f>
        <v>0.0602</v>
      </c>
      <c r="AD9" s="187">
        <f>+entero!BB127</f>
        <v>0.0657</v>
      </c>
      <c r="AE9" s="187">
        <f>+entero!BC127</f>
        <v>0.0719</v>
      </c>
      <c r="AF9" s="187">
        <f>+entero!BD127</f>
        <v>0.0676</v>
      </c>
      <c r="AG9" s="187">
        <f>+entero!BE127</f>
        <v>0.0636</v>
      </c>
      <c r="AH9" s="187">
        <f>+entero!BF127</f>
        <v>0.06594602693570972</v>
      </c>
      <c r="AI9" s="187">
        <f>+entero!BG127</f>
        <v>0.08835309763764387</v>
      </c>
      <c r="AJ9" s="187">
        <f>+entero!BH127</f>
        <v>0.1036</v>
      </c>
      <c r="AK9" s="187">
        <f>+entero!BI127</f>
        <v>0.1048</v>
      </c>
      <c r="AL9" s="187">
        <f>+entero!BJ127</f>
        <v>0.11335345121994744</v>
      </c>
      <c r="AM9" s="187">
        <f>+entero!BK127</f>
        <v>0.1186</v>
      </c>
      <c r="AN9" s="187">
        <f>+entero!BL127</f>
        <v>0.1173</v>
      </c>
      <c r="AO9" s="187">
        <f>+entero!BM127</f>
        <v>0.1135</v>
      </c>
      <c r="AP9" s="187">
        <f>+entero!BN127</f>
        <v>0.1332</v>
      </c>
      <c r="AQ9" s="187">
        <f>+entero!BO127</f>
        <v>0.1408</v>
      </c>
      <c r="AR9" s="187">
        <f>+entero!BP127</f>
        <v>0.1522</v>
      </c>
      <c r="AS9" s="187">
        <f>+entero!BQ127</f>
        <v>0.1685</v>
      </c>
      <c r="AT9" s="187">
        <f>+entero!BR127</f>
        <v>0.1732</v>
      </c>
      <c r="AU9" s="187">
        <f>+entero!BS127</f>
        <v>0.1479</v>
      </c>
      <c r="AV9" s="187">
        <f>+entero!BT127</f>
        <v>0.1373</v>
      </c>
      <c r="AW9" s="187">
        <f>+entero!BU127</f>
        <v>0.1451</v>
      </c>
      <c r="AX9" s="187">
        <f>+entero!BV127</f>
        <v>0.133</v>
      </c>
      <c r="AY9" s="187">
        <f>+entero!BW127</f>
        <v>0.1208</v>
      </c>
      <c r="AZ9" s="187">
        <f>+entero!BX127</f>
        <v>0.118488196912535</v>
      </c>
      <c r="BA9" s="187">
        <f>+entero!BY127</f>
        <v>0.110404816240875</v>
      </c>
      <c r="BB9" s="187">
        <f>+entero!BZ127</f>
        <v>0.0812878282457139</v>
      </c>
      <c r="BC9" s="187">
        <f>+entero!CA127</f>
        <v>0.0656365897995872</v>
      </c>
      <c r="BD9" s="187">
        <f>+entero!CB127</f>
        <v>0.0532392456440061</v>
      </c>
      <c r="BE9" s="187">
        <f>+entero!CC127</f>
        <v>0.0320012763816482</v>
      </c>
      <c r="BF9" s="187">
        <f>+entero!CD127</f>
        <v>0.021176420111542527</v>
      </c>
      <c r="BG9" s="187">
        <f>+entero!CE127</f>
        <v>0.0144534762055109</v>
      </c>
      <c r="BH9" s="187">
        <f>+entero!CF127</f>
        <v>0.014170571538755</v>
      </c>
      <c r="BI9" s="187">
        <f>+entero!CG127</f>
        <v>0.00643999442093413</v>
      </c>
      <c r="BJ9" s="187">
        <f>+entero!CH127</f>
        <v>0.00785001255356343</v>
      </c>
      <c r="BK9" s="187">
        <f>+entero!CI127</f>
        <v>0.00457616564174068</v>
      </c>
      <c r="BL9" s="308"/>
      <c r="BM9" s="60"/>
      <c r="BN9" s="60"/>
      <c r="BO9" s="60"/>
      <c r="BP9" s="60"/>
      <c r="BQ9" s="60"/>
      <c r="BR9" s="166"/>
      <c r="BS9" s="13"/>
      <c r="BT9" s="13"/>
      <c r="BU9" s="13"/>
      <c r="BV9" s="13"/>
      <c r="BW9" s="13"/>
      <c r="BX9" s="13"/>
      <c r="BY9" s="13"/>
      <c r="BZ9" s="12"/>
      <c r="CA9" s="12"/>
      <c r="CB9" s="12"/>
    </row>
    <row r="10" spans="1:80" ht="12.75">
      <c r="A10" s="3"/>
      <c r="B10" s="593"/>
      <c r="C10" s="24" t="s">
        <v>3</v>
      </c>
      <c r="D10" s="217"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156">
        <f>+entero!CF128</f>
        <v>223.51154330481626</v>
      </c>
      <c r="BI10" s="156">
        <f>+entero!CG128</f>
        <v>223.7615439666235</v>
      </c>
      <c r="BJ10" s="156">
        <f>+entero!CH128</f>
        <v>224.22095500017366</v>
      </c>
      <c r="BK10" s="156">
        <f>+entero!CI128</f>
        <v>223.91991524768434</v>
      </c>
      <c r="BL10" s="308"/>
      <c r="BM10" s="60"/>
      <c r="BN10" s="60"/>
      <c r="BO10" s="60"/>
      <c r="BP10" s="60"/>
      <c r="BQ10" s="60"/>
      <c r="BR10" s="166"/>
      <c r="BS10" s="13"/>
      <c r="BT10" s="13"/>
      <c r="BU10" s="13"/>
      <c r="BV10" s="13"/>
      <c r="BW10" s="13"/>
      <c r="BX10" s="13"/>
      <c r="BY10" s="13"/>
      <c r="BZ10" s="12"/>
      <c r="CA10" s="12"/>
      <c r="CB10" s="12"/>
    </row>
    <row r="11" spans="1:80" ht="12.75">
      <c r="A11" s="3"/>
      <c r="B11" s="593"/>
      <c r="C11" s="24"/>
      <c r="D11" s="217"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7">
        <f>+entero!AO129</f>
        <v>0.0036</v>
      </c>
      <c r="R11" s="187">
        <f>+entero!AP129</f>
        <v>0.0033</v>
      </c>
      <c r="S11" s="187">
        <f>+entero!AQ129</f>
        <v>-0.0022</v>
      </c>
      <c r="T11" s="187">
        <f>+entero!AR129</f>
        <v>0.0004</v>
      </c>
      <c r="U11" s="187">
        <f>+entero!AS129</f>
        <v>0.0056</v>
      </c>
      <c r="V11" s="187">
        <f>+entero!AT129</f>
        <v>0.0056</v>
      </c>
      <c r="W11" s="187">
        <f>+entero!AU129</f>
        <v>0.0027</v>
      </c>
      <c r="X11" s="187">
        <f>+entero!AV129</f>
        <v>0.0009</v>
      </c>
      <c r="Y11" s="187">
        <f>+entero!AW129</f>
        <v>0.001620730625486799</v>
      </c>
      <c r="Z11" s="187">
        <f>+entero!AX129</f>
        <v>0.0017360000000000001</v>
      </c>
      <c r="AA11" s="187">
        <f>+entero!AY129</f>
        <v>0.0046</v>
      </c>
      <c r="AB11" s="187">
        <f>+entero!AZ129</f>
        <v>0.0039</v>
      </c>
      <c r="AC11" s="187">
        <f>+entero!BA129</f>
        <v>0.009</v>
      </c>
      <c r="AD11" s="187">
        <f>+entero!BB129</f>
        <v>0.0092</v>
      </c>
      <c r="AE11" s="187">
        <f>+entero!BC129</f>
        <v>0.0038</v>
      </c>
      <c r="AF11" s="187">
        <f>+entero!BD129</f>
        <v>-0.0007</v>
      </c>
      <c r="AG11" s="187">
        <f>+entero!BE129</f>
        <v>0.0042</v>
      </c>
      <c r="AH11" s="187">
        <f>+entero!BF129</f>
        <v>0.00681187</v>
      </c>
      <c r="AI11" s="187">
        <f>+entero!BG129</f>
        <v>0.0177293148993973</v>
      </c>
      <c r="AJ11" s="187">
        <f>+entero!BH129</f>
        <v>0.01779632867625995</v>
      </c>
      <c r="AK11" s="187">
        <f>+entero!BI129</f>
        <v>0.005122403343728923</v>
      </c>
      <c r="AL11" s="187">
        <f>+entero!BJ129</f>
        <v>0.012910599731777836</v>
      </c>
      <c r="AM11" s="187">
        <f>+entero!BK129</f>
        <v>0.012</v>
      </c>
      <c r="AN11" s="187">
        <f>+entero!BL129</f>
        <v>0.0057</v>
      </c>
      <c r="AO11" s="187">
        <f>+entero!BM129</f>
        <v>0.0077</v>
      </c>
      <c r="AP11" s="187">
        <f>+entero!BN129</f>
        <v>0.0218</v>
      </c>
      <c r="AQ11" s="187">
        <f>+entero!BO129</f>
        <v>0.0102</v>
      </c>
      <c r="AR11" s="187">
        <f>+entero!BP129</f>
        <v>0.0069</v>
      </c>
      <c r="AS11" s="187">
        <f>+entero!BQ129</f>
        <v>0.0096</v>
      </c>
      <c r="AT11" s="187">
        <f>+entero!BR129</f>
        <v>0.0091</v>
      </c>
      <c r="AU11" s="187">
        <f>+entero!BS129</f>
        <v>0.0051</v>
      </c>
      <c r="AV11" s="187">
        <f>+entero!BT129</f>
        <v>0.0058091965792987895</v>
      </c>
      <c r="AW11" s="187">
        <f>+entero!BU129</f>
        <v>0.006954819014706404</v>
      </c>
      <c r="AX11" s="187">
        <f>+entero!BV129</f>
        <v>0.0016</v>
      </c>
      <c r="AY11" s="187">
        <f>+entero!BW129</f>
        <v>0.0014</v>
      </c>
      <c r="AZ11" s="187">
        <f>+entero!BX129</f>
        <v>0.00304770182390635</v>
      </c>
      <c r="BA11" s="187">
        <f>+entero!BY129</f>
        <v>0.00255985638337242</v>
      </c>
      <c r="BB11" s="187">
        <f>+entero!BZ129</f>
        <v>-0.000924705454855192</v>
      </c>
      <c r="BC11" s="187">
        <f>+entero!CA129</f>
        <v>-0.0044175089548719</v>
      </c>
      <c r="BD11" s="187">
        <f>+entero!CB129</f>
        <v>-0.00253410504114438</v>
      </c>
      <c r="BE11" s="187">
        <f>+entero!CC129</f>
        <v>-0.0024741267654898</v>
      </c>
      <c r="BF11" s="187">
        <f>+entero!CD129</f>
        <v>0.00041210650828719475</v>
      </c>
      <c r="BG11" s="187">
        <f>+entero!CE129</f>
        <v>-0.000576976808022512</v>
      </c>
      <c r="BH11" s="187">
        <f>+entero!CF129</f>
        <v>0.00244797646030348</v>
      </c>
      <c r="BI11" s="187">
        <f>+entero!CG129</f>
        <v>0.00111851342490293</v>
      </c>
      <c r="BJ11" s="187">
        <f>+entero!CH129</f>
        <v>0.00205312774217666</v>
      </c>
      <c r="BK11" s="187">
        <f>+entero!CI129</f>
        <v>-0.00134260311436589</v>
      </c>
      <c r="BL11" s="308"/>
      <c r="BM11" s="60"/>
      <c r="BN11" s="60"/>
      <c r="BO11" s="60"/>
      <c r="BP11" s="60"/>
      <c r="BQ11" s="60"/>
      <c r="BR11" s="166"/>
      <c r="BS11" s="13"/>
      <c r="BT11" s="13"/>
      <c r="BU11" s="13"/>
      <c r="BV11" s="13"/>
      <c r="BW11" s="13"/>
      <c r="BX11" s="13"/>
      <c r="BY11" s="13"/>
      <c r="BZ11" s="12"/>
      <c r="CA11" s="12"/>
      <c r="CB11" s="12"/>
    </row>
    <row r="12" spans="1:80" ht="12.75">
      <c r="A12" s="3"/>
      <c r="B12" s="593"/>
      <c r="C12" s="24"/>
      <c r="D12" s="217"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7">
        <f>+entero!AO130</f>
        <v>0.0036</v>
      </c>
      <c r="R12" s="187">
        <f>+entero!AP130</f>
        <v>0.007</v>
      </c>
      <c r="S12" s="187">
        <f>+entero!AQ130</f>
        <v>0.0047</v>
      </c>
      <c r="T12" s="187">
        <f>+entero!AR130</f>
        <v>0.0052</v>
      </c>
      <c r="U12" s="187">
        <f>+entero!AS130</f>
        <v>0.0107</v>
      </c>
      <c r="V12" s="187">
        <f>+entero!AT130</f>
        <v>0.0164</v>
      </c>
      <c r="W12" s="187">
        <f>+entero!AU130</f>
        <v>0.0192</v>
      </c>
      <c r="X12" s="187">
        <f>+entero!AV130</f>
        <v>0.02</v>
      </c>
      <c r="Y12" s="187">
        <f>+entero!AW130</f>
        <v>0.021681919603597777</v>
      </c>
      <c r="Z12" s="187">
        <f>+entero!AX130</f>
        <v>0.023456</v>
      </c>
      <c r="AA12" s="187">
        <f>+entero!AY130</f>
        <v>0.0282</v>
      </c>
      <c r="AB12" s="187">
        <f>+entero!AZ130</f>
        <v>0.0322</v>
      </c>
      <c r="AC12" s="187">
        <f>+entero!BA130</f>
        <v>0.009</v>
      </c>
      <c r="AD12" s="187">
        <f>+entero!BB130</f>
        <v>0.0183</v>
      </c>
      <c r="AE12" s="187">
        <f>+entero!BC130</f>
        <v>0.0221</v>
      </c>
      <c r="AF12" s="187">
        <f>+entero!BD130</f>
        <v>0.0213</v>
      </c>
      <c r="AG12" s="187">
        <f>+entero!BE130</f>
        <v>0.0256</v>
      </c>
      <c r="AH12" s="187">
        <f>+entero!BF130</f>
        <v>0.032620628278421604</v>
      </c>
      <c r="AI12" s="187">
        <f>+entero!BG130</f>
        <v>0.05092828456878329</v>
      </c>
      <c r="AJ12" s="187">
        <f>+entero!BH130</f>
        <v>0.06963094973614736</v>
      </c>
      <c r="AK12" s="187">
        <f>+entero!BI130</f>
        <v>0.07511003088963175</v>
      </c>
      <c r="AL12" s="187">
        <f>+entero!BJ130</f>
        <v>0.08899034616606705</v>
      </c>
      <c r="AM12" s="187">
        <f>+entero!BK130</f>
        <v>0.1021</v>
      </c>
      <c r="AN12" s="187">
        <f>+entero!BL130</f>
        <v>0.1084</v>
      </c>
      <c r="AO12" s="187">
        <f>+entero!BM130</f>
        <v>0.0077</v>
      </c>
      <c r="AP12" s="187">
        <f>+entero!BN130</f>
        <v>0.0297</v>
      </c>
      <c r="AQ12" s="187">
        <f>+entero!BO130</f>
        <v>0.0402</v>
      </c>
      <c r="AR12" s="187">
        <f>+entero!BP130</f>
        <v>0.0473</v>
      </c>
      <c r="AS12" s="187">
        <f>+entero!BQ130</f>
        <v>0.0574</v>
      </c>
      <c r="AT12" s="187">
        <f>+entero!BR130</f>
        <v>0.067</v>
      </c>
      <c r="AU12" s="187">
        <f>+entero!BS130</f>
        <v>0.07245516982161782</v>
      </c>
      <c r="AV12" s="187">
        <f>+entero!BT130</f>
        <v>0.07868527272559689</v>
      </c>
      <c r="AW12" s="187">
        <f>+entero!BU130</f>
        <v>0.08618733357123265</v>
      </c>
      <c r="AX12" s="187">
        <f>+entero!BV130</f>
        <v>0.0879</v>
      </c>
      <c r="AY12" s="187">
        <f>+entero!BW130</f>
        <v>0.0894</v>
      </c>
      <c r="AZ12" s="187">
        <f>+entero!BX130</f>
        <v>0.0927430643757041</v>
      </c>
      <c r="BA12" s="187">
        <f>+entero!BY130</f>
        <v>0.00255985638337242</v>
      </c>
      <c r="BB12" s="187">
        <f>+entero!BZ130</f>
        <v>0.00163278381535581</v>
      </c>
      <c r="BC12" s="187">
        <f>+entero!CA130</f>
        <v>-0.00279193797664179</v>
      </c>
      <c r="BD12" s="187">
        <f>+entero!CB130</f>
        <v>-0.00531896795368492</v>
      </c>
      <c r="BE12" s="187">
        <f>+entero!CC130</f>
        <v>-0.00777993491819562</v>
      </c>
      <c r="BF12" s="187">
        <f>+entero!CD130</f>
        <v>-0.007371034571722279</v>
      </c>
      <c r="BG12" s="187">
        <f>+entero!CE130</f>
        <v>-0.00794375846374573</v>
      </c>
      <c r="BH12" s="187">
        <f>+entero!CF130</f>
        <v>-0.00551522813716798</v>
      </c>
      <c r="BI12" s="187">
        <f>+entero!CG130</f>
        <v>-0.00440288356897778</v>
      </c>
      <c r="BJ12" s="187">
        <f>+entero!CH130</f>
        <v>-0.00235879550920204</v>
      </c>
      <c r="BK12" s="187">
        <f>+entero!CI130</f>
        <v>-0.00369823169737116</v>
      </c>
      <c r="BL12" s="308"/>
      <c r="BM12" s="60"/>
      <c r="BN12" s="60"/>
      <c r="BO12" s="60"/>
      <c r="BP12" s="60"/>
      <c r="BQ12" s="60"/>
      <c r="BR12" s="166"/>
      <c r="BS12" s="13"/>
      <c r="BT12" s="13"/>
      <c r="BU12" s="13"/>
      <c r="BV12" s="13"/>
      <c r="BW12" s="13"/>
      <c r="BX12" s="13"/>
      <c r="BY12" s="13"/>
      <c r="BZ12" s="12"/>
      <c r="CA12" s="12"/>
      <c r="CB12" s="12"/>
    </row>
    <row r="13" spans="1:80" ht="12.75">
      <c r="A13" s="3"/>
      <c r="B13" s="593"/>
      <c r="C13" s="24"/>
      <c r="D13" s="217"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7">
        <f>+entero!AO131</f>
        <v>0.0361</v>
      </c>
      <c r="R13" s="187">
        <f>+entero!AP131</f>
        <v>0.0368</v>
      </c>
      <c r="S13" s="187">
        <f>+entero!AQ131</f>
        <v>0.0317</v>
      </c>
      <c r="T13" s="187">
        <f>+entero!AR131</f>
        <v>0.0334</v>
      </c>
      <c r="U13" s="187">
        <f>+entero!AS131</f>
        <v>0.0347</v>
      </c>
      <c r="V13" s="187">
        <f>+entero!AT131</f>
        <v>0.0258</v>
      </c>
      <c r="W13" s="187">
        <f>+entero!AU131</f>
        <v>0.034</v>
      </c>
      <c r="X13" s="187">
        <f>+entero!AV131</f>
        <v>0.0328</v>
      </c>
      <c r="Y13" s="187">
        <f>+entero!AW131</f>
        <v>0.03185615969739697</v>
      </c>
      <c r="Z13" s="187">
        <f>+entero!AX131</f>
        <v>0.030244999999999998</v>
      </c>
      <c r="AA13" s="187">
        <f>+entero!AY131</f>
        <v>0.0303</v>
      </c>
      <c r="AB13" s="187">
        <f>+entero!AZ131</f>
        <v>0.0322</v>
      </c>
      <c r="AC13" s="187">
        <f>+entero!BA131</f>
        <v>0.0377</v>
      </c>
      <c r="AD13" s="187">
        <f>+entero!BB131</f>
        <v>0.0438</v>
      </c>
      <c r="AE13" s="187">
        <f>+entero!BC131</f>
        <v>0.05</v>
      </c>
      <c r="AF13" s="187">
        <f>+entero!BD131</f>
        <v>0.0488</v>
      </c>
      <c r="AG13" s="187">
        <f>+entero!BE131</f>
        <v>0.0474</v>
      </c>
      <c r="AH13" s="187">
        <f>+entero!BF131</f>
        <v>0.048618625864769616</v>
      </c>
      <c r="AI13" s="187">
        <f>+entero!BG131</f>
        <v>0.06433808697974519</v>
      </c>
      <c r="AJ13" s="187">
        <f>+entero!BH131</f>
        <v>0.08235587939646316</v>
      </c>
      <c r="AK13" s="187">
        <f>+entero!BI131</f>
        <v>0.08613980273034327</v>
      </c>
      <c r="AL13" s="187">
        <f>+entero!BJ131</f>
        <v>0.09825589267616297</v>
      </c>
      <c r="AM13" s="187">
        <f>+entero!BK131</f>
        <v>0.1064</v>
      </c>
      <c r="AN13" s="187">
        <f>+entero!BL131</f>
        <v>0.1084</v>
      </c>
      <c r="AO13" s="187">
        <f>+entero!BM131</f>
        <v>0.107</v>
      </c>
      <c r="AP13" s="187">
        <f>+entero!BN131</f>
        <v>0.1209</v>
      </c>
      <c r="AQ13" s="187">
        <f>+entero!BO131</f>
        <v>0.128</v>
      </c>
      <c r="AR13" s="187">
        <f>+entero!BP131</f>
        <v>0.1366</v>
      </c>
      <c r="AS13" s="187">
        <f>+entero!BQ131</f>
        <v>0.1427</v>
      </c>
      <c r="AT13" s="187">
        <f>+entero!BR131</f>
        <v>0.1453</v>
      </c>
      <c r="AU13" s="187">
        <f>+entero!BS131</f>
        <v>0.13110304155945607</v>
      </c>
      <c r="AV13" s="187">
        <f>+entero!BT131</f>
        <v>0.11778143566205411</v>
      </c>
      <c r="AW13" s="187">
        <f>+entero!BU131</f>
        <v>0.11981923743885359</v>
      </c>
      <c r="AX13" s="187">
        <f>+entero!BV131</f>
        <v>0.1073</v>
      </c>
      <c r="AY13" s="187">
        <f>+entero!BW131</f>
        <v>0.0954</v>
      </c>
      <c r="AZ13" s="187">
        <f>+entero!BX131</f>
        <v>0.0927430643757041</v>
      </c>
      <c r="BA13" s="187">
        <f>+entero!BY131</f>
        <v>0.0871404228449169</v>
      </c>
      <c r="BB13" s="187">
        <f>+entero!BZ131</f>
        <v>0.0629384126749537</v>
      </c>
      <c r="BC13" s="187">
        <f>+entero!CA131</f>
        <v>0.0476039225730631</v>
      </c>
      <c r="BD13" s="187">
        <f>+entero!CB131</f>
        <v>0.0378018640813758</v>
      </c>
      <c r="BE13" s="187">
        <f>+entero!CC131</f>
        <v>0.0253990079151654</v>
      </c>
      <c r="BF13" s="187">
        <f>+entero!CD131</f>
        <v>0.016564942831704732</v>
      </c>
      <c r="BG13" s="187">
        <f>+entero!CE131</f>
        <v>0.0108232100645129</v>
      </c>
      <c r="BH13" s="187">
        <f>+entero!CF131</f>
        <v>0.00744523408062725</v>
      </c>
      <c r="BI13" s="187">
        <f>+entero!CG131</f>
        <v>0.00160608604731327</v>
      </c>
      <c r="BJ13" s="187">
        <f>+entero!CH131</f>
        <v>0.00205996950107368</v>
      </c>
      <c r="BK13" s="187">
        <f>+entero!CI131</f>
        <v>-0.000661800980954141</v>
      </c>
      <c r="BL13" s="308"/>
      <c r="BM13" s="60"/>
      <c r="BN13" s="60"/>
      <c r="BO13" s="60"/>
      <c r="BP13" s="60"/>
      <c r="BQ13" s="60"/>
      <c r="BR13" s="166"/>
      <c r="BS13" s="13"/>
      <c r="BT13" s="13"/>
      <c r="BU13" s="13"/>
      <c r="BV13" s="13"/>
      <c r="BW13" s="13"/>
      <c r="BX13" s="13"/>
      <c r="BY13" s="13"/>
      <c r="BZ13" s="12"/>
      <c r="CA13" s="12"/>
      <c r="CB13" s="12"/>
    </row>
    <row r="14" spans="1:80" ht="12.75">
      <c r="A14" s="3"/>
      <c r="B14" s="63"/>
      <c r="C14" s="24"/>
      <c r="D14" s="224" t="s">
        <v>171</v>
      </c>
      <c r="E14" s="19"/>
      <c r="F14" s="101"/>
      <c r="G14" s="101"/>
      <c r="H14" s="101"/>
      <c r="I14" s="101"/>
      <c r="J14" s="101"/>
      <c r="K14" s="101"/>
      <c r="L14" s="101"/>
      <c r="M14" s="101"/>
      <c r="N14" s="101"/>
      <c r="O14" s="101"/>
      <c r="P14" s="101"/>
      <c r="Q14" s="187">
        <f>+entero!AO132</f>
        <v>0.021119</v>
      </c>
      <c r="R14" s="187">
        <f>+entero!AP132</f>
        <v>0.022494</v>
      </c>
      <c r="S14" s="187">
        <f>+entero!AQ132</f>
        <v>0.022551</v>
      </c>
      <c r="T14" s="187">
        <f>+entero!AR132</f>
        <v>0.019345</v>
      </c>
      <c r="U14" s="187">
        <f>+entero!AS132</f>
        <v>0.024777</v>
      </c>
      <c r="V14" s="187">
        <f>+entero!AT132</f>
        <v>0.019104</v>
      </c>
      <c r="W14" s="187">
        <f>+entero!AU132</f>
        <v>0.024462</v>
      </c>
      <c r="X14" s="187">
        <f>+entero!AV132</f>
        <v>0.033486</v>
      </c>
      <c r="Y14" s="187">
        <f>+entero!AW132</f>
        <v>0.027559</v>
      </c>
      <c r="Z14" s="187">
        <f>+entero!AX132</f>
        <v>0.025918</v>
      </c>
      <c r="AA14" s="187">
        <f>+entero!AY132</f>
        <v>0.024595</v>
      </c>
      <c r="AB14" s="187">
        <f>+entero!AZ132</f>
        <v>0.026357</v>
      </c>
      <c r="AC14" s="187">
        <f>+entero!BA132</f>
        <v>0.02755</v>
      </c>
      <c r="AD14" s="187">
        <f>+entero!BB132</f>
        <v>0.024048</v>
      </c>
      <c r="AE14" s="187">
        <f>+entero!BC132</f>
        <v>0.024248</v>
      </c>
      <c r="AF14" s="187">
        <f>+entero!BD132</f>
        <v>0.023685</v>
      </c>
      <c r="AG14" s="187">
        <f>+entero!BE132</f>
        <v>0.0238</v>
      </c>
      <c r="AH14" s="187">
        <f>+entero!BF132</f>
        <v>0.0213</v>
      </c>
      <c r="AI14" s="187">
        <f>+entero!BG132</f>
        <v>0.0241</v>
      </c>
      <c r="AJ14" s="187">
        <f>+entero!BH132</f>
        <v>0.0238</v>
      </c>
      <c r="AK14" s="187">
        <f>+entero!BI132</f>
        <v>0.0277</v>
      </c>
      <c r="AL14" s="187">
        <f>+entero!BJ132</f>
        <v>0.0245</v>
      </c>
      <c r="AM14" s="187">
        <f>+entero!BK132</f>
        <v>0.0255</v>
      </c>
      <c r="AN14" s="187">
        <f>+entero!BL132</f>
        <v>0.0244</v>
      </c>
      <c r="AO14" s="187">
        <f>+entero!BM132</f>
        <v>0.032</v>
      </c>
      <c r="AP14" s="187">
        <f>+entero!BN132</f>
        <v>0.0272</v>
      </c>
      <c r="AQ14" s="187">
        <f>+entero!BO132</f>
        <v>0.0259</v>
      </c>
      <c r="AR14" s="187">
        <f>+entero!BP132</f>
        <v>0.0428</v>
      </c>
      <c r="AS14" s="187">
        <f>+entero!BQ132</f>
        <v>0.0249</v>
      </c>
      <c r="AT14" s="187">
        <f>+entero!BR132</f>
        <v>0.0384</v>
      </c>
      <c r="AU14" s="187">
        <f>+entero!BS132</f>
        <v>0.0424</v>
      </c>
      <c r="AV14" s="187">
        <f>+entero!BT132</f>
        <v>0.0352</v>
      </c>
      <c r="AW14" s="187">
        <f>+entero!BU132</f>
        <v>0.0432</v>
      </c>
      <c r="AX14" s="187">
        <f>+entero!BV132</f>
        <v>0.0508</v>
      </c>
      <c r="AY14" s="187">
        <f>+entero!BW132</f>
        <v>0.041</v>
      </c>
      <c r="AZ14" s="187">
        <f>+entero!BX132</f>
        <v>0.0326</v>
      </c>
      <c r="BA14" s="187">
        <f>+entero!BY132</f>
        <v>0.030866</v>
      </c>
      <c r="BB14" s="187">
        <f>+entero!BZ132</f>
        <v>0.0297</v>
      </c>
      <c r="BC14" s="187">
        <f>+entero!CA132</f>
        <v>0.0272</v>
      </c>
      <c r="BD14" s="187">
        <f>+entero!CB132</f>
        <v>0.0203</v>
      </c>
      <c r="BE14" s="187">
        <f>+entero!CC132</f>
        <v>0.0168</v>
      </c>
      <c r="BF14" s="187">
        <f>+entero!CD132</f>
        <v>0.0144</v>
      </c>
      <c r="BG14" s="187">
        <f>+entero!CE132</f>
        <v>0.0105</v>
      </c>
      <c r="BH14" s="187">
        <f>+entero!CF132</f>
        <v>0.0079</v>
      </c>
      <c r="BI14" s="187">
        <f>+entero!CG132</f>
        <v>0.005</v>
      </c>
      <c r="BJ14" s="187">
        <f>+entero!CH132</f>
        <v>0.0049</v>
      </c>
      <c r="BK14" s="187">
        <f>+entero!CI132</f>
        <v>0.0058</v>
      </c>
      <c r="BL14" s="308"/>
      <c r="BM14" s="60"/>
      <c r="BN14" s="60"/>
      <c r="BO14" s="60"/>
      <c r="BP14" s="60"/>
      <c r="BQ14" s="60"/>
      <c r="BR14" s="166"/>
      <c r="BS14" s="13"/>
      <c r="BT14" s="13"/>
      <c r="BU14" s="13"/>
      <c r="BV14" s="13"/>
      <c r="BW14" s="13"/>
      <c r="BX14" s="13"/>
      <c r="BY14" s="13"/>
      <c r="BZ14" s="12"/>
      <c r="CA14" s="12"/>
      <c r="CB14" s="12"/>
    </row>
    <row r="15" spans="1:80" ht="13.5">
      <c r="A15" s="3"/>
      <c r="B15" s="63"/>
      <c r="C15" s="24"/>
      <c r="D15" s="224" t="s">
        <v>155</v>
      </c>
      <c r="E15" s="19"/>
      <c r="F15" s="101"/>
      <c r="G15" s="101"/>
      <c r="H15" s="101"/>
      <c r="I15" s="101"/>
      <c r="J15" s="101"/>
      <c r="K15" s="101"/>
      <c r="L15" s="101"/>
      <c r="M15" s="101"/>
      <c r="N15" s="101"/>
      <c r="O15" s="101"/>
      <c r="P15" s="101"/>
      <c r="Q15" s="187">
        <f>+entero!AO133</f>
        <v>0.040046592317224405</v>
      </c>
      <c r="R15" s="187">
        <f>+entero!AP133</f>
        <v>0.038036641883519184</v>
      </c>
      <c r="S15" s="187">
        <f>+entero!AQ133</f>
        <v>0.03396479058240387</v>
      </c>
      <c r="T15" s="187">
        <f>+entero!AR133</f>
        <v>0.03157155831265501</v>
      </c>
      <c r="U15" s="187">
        <f>+entero!AS133</f>
        <v>0.02769426799007446</v>
      </c>
      <c r="V15" s="187">
        <f>+entero!AT133</f>
        <v>0.030964188585607788</v>
      </c>
      <c r="W15" s="187">
        <f>+entero!AU133</f>
        <v>0.029853</v>
      </c>
      <c r="X15" s="187">
        <f>+entero!AV133</f>
        <v>0.027122</v>
      </c>
      <c r="Y15" s="187">
        <f>+entero!AW133</f>
        <v>0.03007</v>
      </c>
      <c r="Z15" s="187">
        <f>+entero!AX133</f>
        <v>0.027733534161490603</v>
      </c>
      <c r="AA15" s="187">
        <f>+entero!AY133</f>
        <v>0.02078</v>
      </c>
      <c r="AB15" s="187">
        <f>+entero!AZ133</f>
        <v>0.026322</v>
      </c>
      <c r="AC15" s="187">
        <f>+entero!BA133</f>
        <v>0.0277</v>
      </c>
      <c r="AD15" s="187">
        <f>+entero!BB133</f>
        <v>0.028039161451814953</v>
      </c>
      <c r="AE15" s="187">
        <f>+entero!BC133</f>
        <v>0.024521931163954624</v>
      </c>
      <c r="AF15" s="187">
        <f>+entero!BD133</f>
        <v>0.02351864705882356</v>
      </c>
      <c r="AG15" s="187">
        <f>+entero!BE133</f>
        <v>0.02300125470514436</v>
      </c>
      <c r="AH15" s="187">
        <f>+entero!BF133</f>
        <v>0.029112232030264806</v>
      </c>
      <c r="AI15" s="187">
        <f>+entero!BG133</f>
        <v>0.023984116899618657</v>
      </c>
      <c r="AJ15" s="187">
        <f>+entero!BH133</f>
        <v>0.017832694763729284</v>
      </c>
      <c r="AK15" s="187">
        <f>+entero!BI133</f>
        <v>0.020168245838668497</v>
      </c>
      <c r="AL15" s="187">
        <f>+entero!BJ133</f>
        <v>0.025331917631917555</v>
      </c>
      <c r="AM15" s="187">
        <f>+entero!BK133</f>
        <v>0.023387322121604104</v>
      </c>
      <c r="AN15" s="187">
        <f>+entero!BL133</f>
        <v>0.02746293888166451</v>
      </c>
      <c r="AO15" s="187">
        <f>+entero!BM133</f>
        <v>0.031106684141546603</v>
      </c>
      <c r="AP15" s="187">
        <f>+entero!BN133</f>
        <v>0.025310935441370086</v>
      </c>
      <c r="AQ15" s="187">
        <f>+entero!BO133</f>
        <v>0.03136266666666665</v>
      </c>
      <c r="AR15" s="187">
        <f>+entero!BP133</f>
        <v>0.025945945945945903</v>
      </c>
      <c r="AS15" s="187">
        <f>+entero!BQ133</f>
        <v>0.02823871409028733</v>
      </c>
      <c r="AT15" s="187">
        <f>+entero!BR133</f>
        <v>0.026384487534625967</v>
      </c>
      <c r="AU15" s="187">
        <f>+entero!BS133</f>
        <v>0.02316638655462211</v>
      </c>
      <c r="AV15" s="187">
        <f>+entero!BT133</f>
        <v>0.02414837799717917</v>
      </c>
      <c r="AW15" s="187">
        <f>+entero!BU133</f>
        <v>0.032725669957687</v>
      </c>
      <c r="AX15" s="187">
        <f>+entero!BV133</f>
        <v>0.028346110325317975</v>
      </c>
      <c r="AY15" s="187">
        <f>+entero!BW133</f>
        <v>0.06482277227722766</v>
      </c>
      <c r="AZ15" s="187">
        <f>+entero!BX133</f>
        <v>0.042443847241866894</v>
      </c>
      <c r="BA15" s="187">
        <f>+entero!BY133</f>
        <v>0.06839354172560097</v>
      </c>
      <c r="BB15" s="187">
        <f>+entero!BZ133</f>
        <v>0.07113224893917947</v>
      </c>
      <c r="BC15" s="187">
        <f>+entero!CA133</f>
        <v>0.025684299858557136</v>
      </c>
      <c r="BD15" s="187">
        <f>+entero!CB133</f>
        <v>0.022430975954738086</v>
      </c>
      <c r="BE15" s="187">
        <f>+entero!CC133</f>
        <v>0.02262814710042438</v>
      </c>
      <c r="BF15" s="187">
        <f>+entero!CD133</f>
        <v>0.012178076379066427</v>
      </c>
      <c r="BG15" s="187">
        <f>+entero!CE133</f>
        <v>0.0010379066478076737</v>
      </c>
      <c r="BH15" s="187">
        <f>+entero!CF133</f>
        <v>-0.001525318246110463</v>
      </c>
      <c r="BI15" s="187">
        <f>+entero!CG133</f>
        <v>-0.009116407355021172</v>
      </c>
      <c r="BJ15" s="187">
        <f>+entero!CH133</f>
        <v>-0.00803196605374834</v>
      </c>
      <c r="BK15" s="187">
        <f>+entero!CI133</f>
        <v>-0.009707920792079383</v>
      </c>
      <c r="BL15" s="308"/>
      <c r="BM15" s="60"/>
      <c r="BN15" s="60"/>
      <c r="BO15" s="60"/>
      <c r="BP15" s="60"/>
      <c r="BQ15" s="60"/>
      <c r="BR15" s="166"/>
      <c r="BS15" s="13"/>
      <c r="BT15" s="13"/>
      <c r="BU15" s="13"/>
      <c r="BV15" s="13"/>
      <c r="BW15" s="13"/>
      <c r="BX15" s="13"/>
      <c r="BY15" s="13"/>
      <c r="BZ15" s="12"/>
      <c r="CA15" s="12"/>
      <c r="CB15" s="12"/>
    </row>
    <row r="16" spans="1:80" ht="12.75">
      <c r="A16" s="3"/>
      <c r="B16" s="63"/>
      <c r="C16" s="24"/>
      <c r="D16" s="224" t="s">
        <v>172</v>
      </c>
      <c r="E16" s="19"/>
      <c r="F16" s="101"/>
      <c r="G16" s="101"/>
      <c r="H16" s="101"/>
      <c r="I16" s="101"/>
      <c r="J16" s="101"/>
      <c r="K16" s="101"/>
      <c r="L16" s="101"/>
      <c r="M16" s="101"/>
      <c r="N16" s="101"/>
      <c r="O16" s="101"/>
      <c r="P16" s="101"/>
      <c r="Q16" s="187">
        <f>+entero!AO134</f>
        <v>0.049147</v>
      </c>
      <c r="R16" s="187">
        <f>+entero!AP134</f>
        <v>0.04843</v>
      </c>
      <c r="S16" s="187">
        <f>+entero!AQ134</f>
        <v>0.046938</v>
      </c>
      <c r="T16" s="187">
        <f>+entero!AR134</f>
        <v>0.044531</v>
      </c>
      <c r="U16" s="187">
        <f>+entero!AS134</f>
        <v>0.040605</v>
      </c>
      <c r="V16" s="187">
        <f>+entero!AT134</f>
        <v>0.043916</v>
      </c>
      <c r="W16" s="187">
        <f>+entero!AU134</f>
        <v>0.042791</v>
      </c>
      <c r="X16" s="187">
        <f>+entero!AV134</f>
        <v>0.040042</v>
      </c>
      <c r="Y16" s="187">
        <f>+entero!AW134</f>
        <v>0.043031</v>
      </c>
      <c r="Z16" s="187">
        <f>+entero!AX134</f>
        <v>0.040661</v>
      </c>
      <c r="AA16" s="187">
        <f>+entero!AY134</f>
        <v>0.032336</v>
      </c>
      <c r="AB16" s="187">
        <f>+entero!AZ134</f>
        <v>0.037955</v>
      </c>
      <c r="AC16" s="187">
        <f>+entero!BA134</f>
        <v>0.039365</v>
      </c>
      <c r="AD16" s="187">
        <f>+entero!BB134</f>
        <v>0.039751</v>
      </c>
      <c r="AE16" s="187">
        <f>+entero!BC134</f>
        <v>0.037507</v>
      </c>
      <c r="AF16" s="187">
        <f>+entero!BD134</f>
        <v>0.036491</v>
      </c>
      <c r="AG16" s="187">
        <f>+entero!BE134</f>
        <v>0.036</v>
      </c>
      <c r="AH16" s="187">
        <f>+entero!BF134</f>
        <v>0.0396</v>
      </c>
      <c r="AI16" s="187">
        <f>+entero!BG134</f>
        <v>0.0345</v>
      </c>
      <c r="AJ16" s="187">
        <f>+entero!BH134</f>
        <v>0.031</v>
      </c>
      <c r="AK16" s="187">
        <f>+entero!BI134</f>
        <v>0.0334</v>
      </c>
      <c r="AL16" s="187">
        <f>+entero!BJ134</f>
        <v>0.0387</v>
      </c>
      <c r="AM16" s="187">
        <f>+entero!BK134</f>
        <v>0.0368</v>
      </c>
      <c r="AN16" s="187">
        <f>+entero!BL134</f>
        <v>0.041</v>
      </c>
      <c r="AO16" s="187">
        <f>+entero!BM134</f>
        <v>0.0448</v>
      </c>
      <c r="AP16" s="187">
        <f>+entero!BN134</f>
        <v>0.039</v>
      </c>
      <c r="AQ16" s="187">
        <f>+entero!BO134</f>
        <v>0.0453</v>
      </c>
      <c r="AR16" s="187">
        <f>+entero!BP134</f>
        <v>0.04</v>
      </c>
      <c r="AS16" s="187">
        <f>+entero!BQ134</f>
        <v>0.0425</v>
      </c>
      <c r="AT16" s="187">
        <f>+entero!BR134</f>
        <v>0.0408</v>
      </c>
      <c r="AU16" s="187">
        <f>+entero!BS134</f>
        <v>0.0377</v>
      </c>
      <c r="AV16" s="187">
        <f>+entero!BT134</f>
        <v>0.0388</v>
      </c>
      <c r="AW16" s="187">
        <f>+entero!BU134</f>
        <v>0.0475</v>
      </c>
      <c r="AX16" s="187">
        <f>+entero!BV134</f>
        <v>0.0431</v>
      </c>
      <c r="AY16" s="187">
        <f>+entero!BW134</f>
        <v>0.0801</v>
      </c>
      <c r="AZ16" s="187">
        <f>+entero!BX134</f>
        <v>0.0574</v>
      </c>
      <c r="BA16" s="187">
        <f>+entero!BY134</f>
        <v>0.083722</v>
      </c>
      <c r="BB16" s="187">
        <f>+entero!BZ134</f>
        <v>0.0865</v>
      </c>
      <c r="BC16" s="187">
        <f>+entero!CA134</f>
        <v>0.0404</v>
      </c>
      <c r="BD16" s="187">
        <f>+entero!CB134</f>
        <v>0.0371</v>
      </c>
      <c r="BE16" s="187">
        <f>+entero!CC134</f>
        <v>0.0373</v>
      </c>
      <c r="BF16" s="187">
        <f>+entero!CD134</f>
        <v>0.0267</v>
      </c>
      <c r="BG16" s="187">
        <f>+entero!CE134</f>
        <v>0.0154</v>
      </c>
      <c r="BH16" s="187">
        <f>+entero!CF134</f>
        <v>0.0128</v>
      </c>
      <c r="BI16" s="187">
        <f>+entero!CG134</f>
        <v>0.0051</v>
      </c>
      <c r="BJ16" s="187">
        <f>+entero!CH134</f>
        <v>0.0062</v>
      </c>
      <c r="BK16" s="187">
        <f>+entero!CI134</f>
        <v>0.0045</v>
      </c>
      <c r="BL16" s="308"/>
      <c r="BM16" s="60"/>
      <c r="BN16" s="60"/>
      <c r="BO16" s="60"/>
      <c r="BP16" s="60"/>
      <c r="BQ16" s="60"/>
      <c r="BR16" s="166"/>
      <c r="BS16" s="13"/>
      <c r="BT16" s="13"/>
      <c r="BU16" s="13"/>
      <c r="BV16" s="13"/>
      <c r="BW16" s="13"/>
      <c r="BX16" s="13"/>
      <c r="BY16" s="13"/>
      <c r="BZ16" s="12"/>
      <c r="CA16" s="12"/>
      <c r="CB16" s="12"/>
    </row>
    <row r="17" spans="1:80" ht="14.25" thickBot="1">
      <c r="A17" s="3"/>
      <c r="B17" s="63"/>
      <c r="C17" s="24"/>
      <c r="D17" s="224" t="s">
        <v>156</v>
      </c>
      <c r="E17" s="19"/>
      <c r="F17" s="101"/>
      <c r="G17" s="101"/>
      <c r="H17" s="101"/>
      <c r="I17" s="101"/>
      <c r="J17" s="101"/>
      <c r="K17" s="101"/>
      <c r="L17" s="101"/>
      <c r="M17" s="101"/>
      <c r="N17" s="101"/>
      <c r="O17" s="101"/>
      <c r="P17" s="101"/>
      <c r="Q17" s="187">
        <f>+entero!AO135</f>
        <v>0.009745149752475424</v>
      </c>
      <c r="R17" s="187">
        <f>+entero!AP135</f>
        <v>0.012357752168525415</v>
      </c>
      <c r="S17" s="187">
        <f>+entero!AQ135</f>
        <v>0.009879983890954014</v>
      </c>
      <c r="T17" s="187">
        <f>+entero!AR135</f>
        <v>0.0066980397022331495</v>
      </c>
      <c r="U17" s="187">
        <f>+entero!AS135</f>
        <v>0.012062645161290408</v>
      </c>
      <c r="V17" s="187">
        <f>+entero!AT135</f>
        <v>0.006460029776674814</v>
      </c>
      <c r="W17" s="187">
        <f>+entero!AU135</f>
        <v>0.011752</v>
      </c>
      <c r="X17" s="187">
        <f>+entero!AV135</f>
        <v>0.020648</v>
      </c>
      <c r="Y17" s="187">
        <f>+entero!AW135</f>
        <v>0.01479</v>
      </c>
      <c r="Z17" s="187">
        <f>+entero!AX135</f>
        <v>0.0131736770186337</v>
      </c>
      <c r="AA17" s="187">
        <f>+entero!AY135</f>
        <v>0.01059</v>
      </c>
      <c r="AB17" s="187">
        <f>+entero!AZ135</f>
        <v>0.012315</v>
      </c>
      <c r="AC17" s="187">
        <f>+entero!BA135</f>
        <v>0.01346</v>
      </c>
      <c r="AD17" s="187">
        <f>+entero!BB135</f>
        <v>0.009967339999999991</v>
      </c>
      <c r="AE17" s="187">
        <f>+entero!BC135</f>
        <v>0.01142887609511889</v>
      </c>
      <c r="AF17" s="187">
        <f>+entero!BD135</f>
        <v>0.010872922403003527</v>
      </c>
      <c r="AG17" s="187">
        <f>+entero!BE135</f>
        <v>0.01095432873274782</v>
      </c>
      <c r="AH17" s="187">
        <f>+entero!BF135</f>
        <v>0.005884150943396227</v>
      </c>
      <c r="AI17" s="187">
        <f>+entero!BG135</f>
        <v>0.008524334600760408</v>
      </c>
      <c r="AJ17" s="187">
        <f>+entero!BH135</f>
        <v>0.01072464878671786</v>
      </c>
      <c r="AK17" s="187">
        <f>+entero!BI135</f>
        <v>0.014541229193341998</v>
      </c>
      <c r="AL17" s="187">
        <f>+entero!BJ135</f>
        <v>0.011314671814671717</v>
      </c>
      <c r="AM17" s="187">
        <f>+entero!BK135</f>
        <v>0.012233505821474866</v>
      </c>
      <c r="AN17" s="187">
        <f>+entero!BL135</f>
        <v>0.01107880364109226</v>
      </c>
      <c r="AO17" s="187">
        <f>+entero!BM135</f>
        <v>0.018474442988204443</v>
      </c>
      <c r="AP17" s="187">
        <f>+entero!BN135</f>
        <v>0.013666403162055252</v>
      </c>
      <c r="AQ17" s="187">
        <f>+entero!BO135</f>
        <v>0.012221333333333417</v>
      </c>
      <c r="AR17" s="187">
        <f>+entero!BP135</f>
        <v>0.028708108108107977</v>
      </c>
      <c r="AS17" s="187">
        <f>+entero!BQ135</f>
        <v>0.010879480164158739</v>
      </c>
      <c r="AT17" s="187">
        <f>+entero!BR135</f>
        <v>0.02401772853185591</v>
      </c>
      <c r="AU17" s="187">
        <f>+entero!BS135</f>
        <v>0.02780056022408961</v>
      </c>
      <c r="AV17" s="187">
        <f>+entero!BT135</f>
        <v>0.020599153737658638</v>
      </c>
      <c r="AW17" s="187">
        <f>+entero!BU135</f>
        <v>0.028486318758815132</v>
      </c>
      <c r="AX17" s="187">
        <f>+entero!BV135</f>
        <v>0.03593719943422902</v>
      </c>
      <c r="AY17" s="187">
        <f>+entero!BW135</f>
        <v>0.026275813295615125</v>
      </c>
      <c r="AZ17" s="187">
        <f>+entero!BX135</f>
        <v>0.01799462517680328</v>
      </c>
      <c r="BA17" s="187">
        <f>+entero!BY135</f>
        <v>0.016285151343705673</v>
      </c>
      <c r="BB17" s="187">
        <f>+entero!BZ135</f>
        <v>0.015135643564356371</v>
      </c>
      <c r="BC17" s="187">
        <f>+entero!CA135</f>
        <v>0.012671004243281159</v>
      </c>
      <c r="BD17" s="187">
        <f>+entero!CB135</f>
        <v>0.00586859971711462</v>
      </c>
      <c r="BE17" s="187">
        <f>+entero!CC135</f>
        <v>0.0024181046676094997</v>
      </c>
      <c r="BF17" s="187">
        <f>+entero!CD135</f>
        <v>5.205091937754425E-05</v>
      </c>
      <c r="BG17" s="187">
        <f>+entero!CE135</f>
        <v>-0.0037927864214993834</v>
      </c>
      <c r="BH17" s="187">
        <f>+entero!CF135</f>
        <v>-0.006356011315417298</v>
      </c>
      <c r="BI17" s="187">
        <f>+entero!CG135</f>
        <v>-0.009214992927864318</v>
      </c>
      <c r="BJ17" s="187">
        <f>+entero!CH135</f>
        <v>-0.009313578500707465</v>
      </c>
      <c r="BK17" s="187">
        <f>+entero!CI135</f>
        <v>-0.00842630834512026</v>
      </c>
      <c r="BL17" s="309"/>
      <c r="BM17" s="60"/>
      <c r="BN17" s="60"/>
      <c r="BO17" s="60"/>
      <c r="BP17" s="60"/>
      <c r="BQ17" s="60"/>
      <c r="BR17" s="166"/>
      <c r="BS17" s="13"/>
      <c r="BT17" s="13"/>
      <c r="BU17" s="13"/>
      <c r="BV17" s="13"/>
      <c r="BW17" s="13"/>
      <c r="BX17" s="13"/>
      <c r="BY17" s="13"/>
      <c r="BZ17" s="12"/>
      <c r="CA17" s="12"/>
      <c r="CB17" s="12"/>
    </row>
    <row r="18" spans="1:80" ht="12.75">
      <c r="A18" s="3"/>
      <c r="B18" s="63"/>
      <c r="C18" s="24"/>
      <c r="D18" s="30" t="s">
        <v>47</v>
      </c>
      <c r="E18" s="19"/>
      <c r="F18" s="101"/>
      <c r="G18" s="101"/>
      <c r="H18" s="101"/>
      <c r="I18" s="101"/>
      <c r="J18" s="101"/>
      <c r="K18" s="101"/>
      <c r="L18" s="101"/>
      <c r="M18" s="101"/>
      <c r="N18" s="101"/>
      <c r="O18" s="101"/>
      <c r="P18" s="101"/>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8"/>
      <c r="BN18" s="228"/>
      <c r="BO18" s="228"/>
      <c r="BP18" s="228"/>
      <c r="BQ18" s="228"/>
      <c r="BR18" s="166"/>
      <c r="BS18" s="13"/>
      <c r="BT18" s="13"/>
      <c r="BU18" s="13"/>
      <c r="BV18" s="13"/>
      <c r="BW18" s="13"/>
      <c r="BX18" s="13"/>
      <c r="BY18" s="13"/>
      <c r="BZ18" s="12"/>
      <c r="CA18" s="12"/>
      <c r="CB18" s="12"/>
    </row>
    <row r="19" spans="1:80" ht="12.75">
      <c r="A19" s="3"/>
      <c r="B19" s="63"/>
      <c r="C19" s="24"/>
      <c r="D19" s="29" t="s">
        <v>176</v>
      </c>
      <c r="E19" s="19"/>
      <c r="F19" s="101"/>
      <c r="G19" s="101"/>
      <c r="H19" s="101"/>
      <c r="I19" s="101"/>
      <c r="J19" s="101"/>
      <c r="K19" s="101"/>
      <c r="L19" s="101"/>
      <c r="M19" s="101"/>
      <c r="N19" s="101"/>
      <c r="O19" s="101"/>
      <c r="P19" s="101"/>
      <c r="Q19" s="187">
        <f>+entero!AO137</f>
        <v>0.0525</v>
      </c>
      <c r="R19" s="187">
        <f>+entero!AP137</f>
        <v>0.0525</v>
      </c>
      <c r="S19" s="187">
        <f>+entero!AQ137</f>
        <v>0.0525</v>
      </c>
      <c r="T19" s="187">
        <f>+entero!AR137</f>
        <v>0.0525</v>
      </c>
      <c r="U19" s="187">
        <f>+entero!AS137</f>
        <v>0.0525</v>
      </c>
      <c r="V19" s="187">
        <f>+entero!AT137</f>
        <v>0.0525</v>
      </c>
      <c r="W19" s="187">
        <f>+entero!AU137</f>
        <v>0.0525</v>
      </c>
      <c r="X19" s="187">
        <f>+entero!AV137</f>
        <v>0.0525</v>
      </c>
      <c r="Y19" s="187">
        <f>+entero!AW137</f>
        <v>0.0525</v>
      </c>
      <c r="Z19" s="187">
        <f>+entero!AX137</f>
        <v>0.0525</v>
      </c>
      <c r="AA19" s="187">
        <f>+entero!AY137</f>
        <v>0.0525</v>
      </c>
      <c r="AB19" s="187">
        <f>+entero!AZ137</f>
        <v>0.0525</v>
      </c>
      <c r="AC19" s="187">
        <f>+entero!BA137</f>
        <v>0.0525</v>
      </c>
      <c r="AD19" s="187">
        <f>+entero!BB137</f>
        <v>0.0525</v>
      </c>
      <c r="AE19" s="187">
        <f>+entero!BC137</f>
        <v>0.0525</v>
      </c>
      <c r="AF19" s="187">
        <f>+entero!BD137</f>
        <v>0.0525</v>
      </c>
      <c r="AG19" s="187">
        <f>+entero!BE137</f>
        <v>0.06</v>
      </c>
      <c r="AH19" s="187">
        <f>+entero!BF137</f>
        <v>0.06</v>
      </c>
      <c r="AI19" s="187">
        <f>+entero!BG137</f>
        <v>0.065</v>
      </c>
      <c r="AJ19" s="187">
        <f>+entero!BH137</f>
        <v>0.065</v>
      </c>
      <c r="AK19" s="187">
        <f>+entero!BI137</f>
        <v>0.065</v>
      </c>
      <c r="AL19" s="187">
        <f>+entero!BJ137</f>
        <v>0.065</v>
      </c>
      <c r="AM19" s="187">
        <f>+entero!BK137</f>
        <v>0.065</v>
      </c>
      <c r="AN19" s="187">
        <f>+entero!BL137</f>
        <v>0.065</v>
      </c>
      <c r="AO19" s="187">
        <f>+entero!BM137</f>
        <v>0.07</v>
      </c>
      <c r="AP19" s="187">
        <f>+entero!BN137</f>
        <v>0.07</v>
      </c>
      <c r="AQ19" s="187">
        <f>+entero!BO137</f>
        <v>0.07</v>
      </c>
      <c r="AR19" s="187">
        <f>+entero!BP137</f>
        <v>0.075</v>
      </c>
      <c r="AS19" s="187">
        <f>+entero!BQ137</f>
        <v>0.075</v>
      </c>
      <c r="AT19" s="187">
        <f>+entero!BR137</f>
        <v>0.08</v>
      </c>
      <c r="AU19" s="187">
        <f>+entero!BS137</f>
        <v>0.09</v>
      </c>
      <c r="AV19" s="187">
        <f>+entero!BT137</f>
        <v>0.1</v>
      </c>
      <c r="AW19" s="187">
        <f>+entero!BU137</f>
        <v>0.1</v>
      </c>
      <c r="AX19" s="187">
        <f>+entero!BV137</f>
        <v>0.1</v>
      </c>
      <c r="AY19" s="187">
        <f>+entero!BW137</f>
        <v>0.125</v>
      </c>
      <c r="AZ19" s="187">
        <f>+entero!BX137</f>
        <v>0.13</v>
      </c>
      <c r="BA19" s="187">
        <f>+entero!BY137</f>
        <v>0.12</v>
      </c>
      <c r="BB19" s="187">
        <f>+entero!BZ137</f>
        <v>0.12</v>
      </c>
      <c r="BC19" s="187">
        <f>+entero!CA137</f>
        <v>0.12</v>
      </c>
      <c r="BD19" s="187">
        <f>+entero!CB137</f>
        <v>0.12</v>
      </c>
      <c r="BE19" s="187">
        <f>+entero!CC137</f>
        <v>0.1</v>
      </c>
      <c r="BF19" s="187">
        <f>+entero!CD137</f>
        <v>0.08</v>
      </c>
      <c r="BG19" s="187">
        <f>+entero!CE137</f>
        <v>0.03</v>
      </c>
      <c r="BH19" s="187">
        <f>+entero!CF137</f>
        <v>0.03</v>
      </c>
      <c r="BI19" s="187">
        <f>+entero!CG137</f>
        <v>0.03</v>
      </c>
      <c r="BJ19" s="187">
        <f>+entero!CH137</f>
        <v>0.03</v>
      </c>
      <c r="BK19" s="187">
        <f>+entero!CI137</f>
        <v>0.03</v>
      </c>
      <c r="BL19" s="187">
        <f>+entero!CJ137</f>
        <v>0.03</v>
      </c>
      <c r="BM19" s="201">
        <f>+entero!CK137</f>
        <v>0.03</v>
      </c>
      <c r="BN19" s="201">
        <f>+entero!CL137</f>
        <v>0.03</v>
      </c>
      <c r="BO19" s="201">
        <f>+entero!CM137</f>
        <v>0.03</v>
      </c>
      <c r="BP19" s="201">
        <f>+entero!CN137</f>
        <v>0.03</v>
      </c>
      <c r="BQ19" s="201">
        <f>+entero!CO137</f>
        <v>0.03</v>
      </c>
      <c r="BR19" s="166"/>
      <c r="BS19" s="13"/>
      <c r="BT19" s="13"/>
      <c r="BU19" s="13"/>
      <c r="BV19" s="13"/>
      <c r="BW19" s="13"/>
      <c r="BX19" s="13"/>
      <c r="BY19" s="13"/>
      <c r="BZ19" s="12"/>
      <c r="CA19" s="12"/>
      <c r="CB19" s="12"/>
    </row>
    <row r="20" spans="1:80"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6">
        <f>+entero!AO138</f>
        <v>0.0725</v>
      </c>
      <c r="R20" s="256">
        <f>+entero!AP138</f>
        <v>0.0725</v>
      </c>
      <c r="S20" s="256">
        <f>+entero!AQ138</f>
        <v>0.0725</v>
      </c>
      <c r="T20" s="256">
        <f>+entero!AR138</f>
        <v>0.0725</v>
      </c>
      <c r="U20" s="256">
        <f>+entero!AS138</f>
        <v>0.0725</v>
      </c>
      <c r="V20" s="256">
        <f>+entero!AT138</f>
        <v>0.0725</v>
      </c>
      <c r="W20" s="256">
        <f>+entero!AU138</f>
        <v>0.0725</v>
      </c>
      <c r="X20" s="256">
        <f>+entero!AV138</f>
        <v>0.0725</v>
      </c>
      <c r="Y20" s="256">
        <f>+entero!AW138</f>
        <v>0.0725</v>
      </c>
      <c r="Z20" s="256">
        <f>+entero!AX138</f>
        <v>0.0725</v>
      </c>
      <c r="AA20" s="256">
        <f>+entero!AY138</f>
        <v>0.0725</v>
      </c>
      <c r="AB20" s="256">
        <f>+entero!AZ138</f>
        <v>0.0725</v>
      </c>
      <c r="AC20" s="256">
        <f>+entero!BA138</f>
        <v>0.0725</v>
      </c>
      <c r="AD20" s="256">
        <f>+entero!BB138</f>
        <v>0.0725</v>
      </c>
      <c r="AE20" s="256">
        <f>+entero!BC138</f>
        <v>0.0725</v>
      </c>
      <c r="AF20" s="256">
        <f>+entero!BD138</f>
        <v>0.0725</v>
      </c>
      <c r="AG20" s="256">
        <f>+entero!BE138</f>
        <v>0.0725</v>
      </c>
      <c r="AH20" s="256">
        <f>+entero!BF138</f>
        <v>0.0725</v>
      </c>
      <c r="AI20" s="256">
        <f>+entero!BG138</f>
        <v>0.0725</v>
      </c>
      <c r="AJ20" s="256">
        <f>+entero!BH138</f>
        <v>0.0725</v>
      </c>
      <c r="AK20" s="256">
        <f>+entero!BI138</f>
        <v>0.0725</v>
      </c>
      <c r="AL20" s="256">
        <f>+entero!BJ138</f>
        <v>0.0725</v>
      </c>
      <c r="AM20" s="256">
        <f>+entero!BK138</f>
        <v>0.0725</v>
      </c>
      <c r="AN20" s="256">
        <f>+entero!BL138</f>
        <v>0.0725</v>
      </c>
      <c r="AO20" s="256">
        <f>+entero!BM138</f>
        <v>0.0775</v>
      </c>
      <c r="AP20" s="256">
        <f>+entero!BN138</f>
        <v>0.0775</v>
      </c>
      <c r="AQ20" s="256">
        <f>+entero!BO138</f>
        <v>0.0775</v>
      </c>
      <c r="AR20" s="256">
        <f>+entero!BP138</f>
        <v>0.0775</v>
      </c>
      <c r="AS20" s="256">
        <f>+entero!BQ138</f>
        <v>0.0775</v>
      </c>
      <c r="AT20" s="256">
        <f>+entero!BR138</f>
        <v>0.0825</v>
      </c>
      <c r="AU20" s="256">
        <f>+entero!BS138</f>
        <v>0.0875</v>
      </c>
      <c r="AV20" s="256">
        <f>+entero!BT138</f>
        <v>0.0875</v>
      </c>
      <c r="AW20" s="256">
        <f>+entero!BU138</f>
        <v>0.0875</v>
      </c>
      <c r="AX20" s="256">
        <f>+entero!BV138</f>
        <v>0.0875</v>
      </c>
      <c r="AY20" s="256">
        <f>+entero!BW138</f>
        <v>0.0875</v>
      </c>
      <c r="AZ20" s="256">
        <f>+entero!BX138</f>
        <v>0.0875</v>
      </c>
      <c r="BA20" s="256">
        <f>+entero!BY138</f>
        <v>0.0875</v>
      </c>
      <c r="BB20" s="256">
        <f>+entero!BZ138</f>
        <v>0.0875</v>
      </c>
      <c r="BC20" s="256">
        <f>+entero!CA138</f>
        <v>0.0875</v>
      </c>
      <c r="BD20" s="256">
        <f>+entero!CB138</f>
        <v>0.0875</v>
      </c>
      <c r="BE20" s="256">
        <f>+entero!CC138</f>
        <v>0.0875</v>
      </c>
      <c r="BF20" s="256">
        <f>+entero!CD138</f>
        <v>0.0875</v>
      </c>
      <c r="BG20" s="256">
        <f>+entero!CE138</f>
        <v>0.0875</v>
      </c>
      <c r="BH20" s="256">
        <f>+entero!CF138</f>
        <v>0.0875</v>
      </c>
      <c r="BI20" s="256">
        <f>+entero!CG138</f>
        <v>0.0875</v>
      </c>
      <c r="BJ20" s="256">
        <f>+entero!CH138</f>
        <v>0.0875</v>
      </c>
      <c r="BK20" s="256">
        <f>+entero!CI138</f>
        <v>0.0875</v>
      </c>
      <c r="BL20" s="256">
        <f>+entero!CJ138</f>
        <v>0.0875</v>
      </c>
      <c r="BM20" s="215">
        <f>+entero!CK138</f>
        <v>0.0875</v>
      </c>
      <c r="BN20" s="215">
        <f>+entero!CL138</f>
        <v>0.0875</v>
      </c>
      <c r="BO20" s="215">
        <f>+entero!CM138</f>
        <v>0.0875</v>
      </c>
      <c r="BP20" s="215">
        <f>+entero!CN138</f>
        <v>0.0875</v>
      </c>
      <c r="BQ20" s="215">
        <f>+entero!CO138</f>
        <v>0.0875</v>
      </c>
      <c r="BR20" s="166"/>
      <c r="BS20" s="13"/>
      <c r="BT20" s="13"/>
      <c r="BU20" s="13"/>
      <c r="BV20" s="13"/>
      <c r="BW20" s="13"/>
      <c r="BX20" s="13"/>
      <c r="BY20" s="13"/>
      <c r="BZ20" s="12"/>
      <c r="CA20" s="12"/>
      <c r="CB20" s="12"/>
    </row>
    <row r="21" spans="1:80"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165"/>
      <c r="BS21" s="12"/>
      <c r="BT21" s="12"/>
      <c r="BU21" s="12"/>
      <c r="BV21" s="12"/>
      <c r="BW21" s="12"/>
      <c r="BX21" s="12"/>
      <c r="BY21" s="12"/>
      <c r="BZ21" s="12"/>
      <c r="CA21" s="12"/>
      <c r="CB21" s="12"/>
    </row>
    <row r="22" spans="1:80" ht="12.75" hidden="1">
      <c r="A22" s="3"/>
      <c r="B22" s="594"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165"/>
      <c r="BS22" s="12"/>
      <c r="BT22" s="12"/>
      <c r="BU22" s="12"/>
      <c r="BV22" s="12"/>
      <c r="BW22" s="12"/>
      <c r="BX22" s="12"/>
      <c r="BY22" s="12"/>
      <c r="BZ22" s="12"/>
      <c r="CA22" s="12"/>
      <c r="CB22" s="12"/>
    </row>
    <row r="23" spans="1:80" ht="12.75" hidden="1">
      <c r="A23" s="3"/>
      <c r="B23" s="594"/>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165"/>
      <c r="BS23" s="12"/>
      <c r="BT23" s="12"/>
      <c r="BU23" s="12"/>
      <c r="BV23" s="12"/>
      <c r="BW23" s="12"/>
      <c r="BX23" s="12"/>
      <c r="BY23" s="12"/>
      <c r="BZ23" s="12"/>
      <c r="CA23" s="12"/>
      <c r="CB23" s="12"/>
    </row>
    <row r="24" spans="1:80" ht="12.75" hidden="1">
      <c r="A24" s="3"/>
      <c r="B24" s="594"/>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165"/>
      <c r="BS24" s="12"/>
      <c r="BT24" s="12"/>
      <c r="BU24" s="12"/>
      <c r="BV24" s="12"/>
      <c r="BW24" s="12"/>
      <c r="BX24" s="12"/>
      <c r="BY24" s="12"/>
      <c r="BZ24" s="12"/>
      <c r="CA24" s="12"/>
      <c r="CB24" s="12"/>
    </row>
    <row r="25" spans="1:80" ht="12.75" hidden="1">
      <c r="A25" s="3"/>
      <c r="B25" s="594"/>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165"/>
      <c r="BS25" s="12"/>
      <c r="BT25" s="12"/>
      <c r="BU25" s="12"/>
      <c r="BV25" s="12"/>
      <c r="BW25" s="12"/>
      <c r="BX25" s="12"/>
      <c r="BY25" s="12"/>
      <c r="BZ25" s="12"/>
      <c r="CA25" s="12"/>
      <c r="CB25" s="12"/>
    </row>
    <row r="26" spans="1:80" ht="12.75" hidden="1">
      <c r="A26" s="3"/>
      <c r="B26" s="594"/>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165"/>
      <c r="BS26" s="12"/>
      <c r="BT26" s="12"/>
      <c r="BU26" s="12"/>
      <c r="BV26" s="12"/>
      <c r="BW26" s="12"/>
      <c r="BX26" s="12"/>
      <c r="BY26" s="12"/>
      <c r="BZ26" s="12"/>
      <c r="CA26" s="12"/>
      <c r="CB26" s="12"/>
    </row>
    <row r="27" spans="1:80" ht="14.25" hidden="1" thickBot="1">
      <c r="A27" s="3"/>
      <c r="B27" s="594"/>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65"/>
      <c r="BS27" s="12"/>
      <c r="BT27" s="12"/>
      <c r="BU27" s="12"/>
      <c r="BV27" s="12"/>
      <c r="BW27" s="12"/>
      <c r="BX27" s="12"/>
      <c r="BY27" s="12"/>
      <c r="BZ27" s="12"/>
      <c r="CA27" s="12"/>
      <c r="CB27" s="12"/>
    </row>
    <row r="28" spans="4:80"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4"/>
      <c r="BN28" s="4"/>
      <c r="BO28" s="4"/>
      <c r="BP28" s="4"/>
      <c r="BQ28" s="4"/>
      <c r="BS28" s="12"/>
      <c r="BT28" s="12"/>
      <c r="BU28" s="12"/>
      <c r="BV28" s="12"/>
      <c r="BW28" s="12"/>
      <c r="BX28" s="12"/>
      <c r="BY28" s="12"/>
      <c r="BZ28" s="12"/>
      <c r="CA28" s="12"/>
      <c r="CB28" s="12"/>
    </row>
    <row r="29" spans="3:80"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S29" s="12"/>
      <c r="BT29" s="12"/>
      <c r="BU29" s="12"/>
      <c r="BV29" s="12"/>
      <c r="BW29" s="12"/>
      <c r="BX29" s="12"/>
      <c r="BY29" s="12"/>
      <c r="BZ29" s="12"/>
      <c r="CA29" s="12"/>
      <c r="CB29" s="12"/>
    </row>
    <row r="30" spans="3:80" ht="11.25" customHeight="1">
      <c r="C30" s="6">
        <v>11</v>
      </c>
      <c r="D30" s="1" t="s">
        <v>130</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S30" s="12"/>
      <c r="BT30" s="12"/>
      <c r="BU30" s="12"/>
      <c r="BV30" s="12"/>
      <c r="BW30" s="12"/>
      <c r="BX30" s="12"/>
      <c r="BY30" s="12"/>
      <c r="BZ30" s="12"/>
      <c r="CA30" s="12"/>
      <c r="CB30" s="12"/>
    </row>
    <row r="31" spans="3:80" ht="14.25" customHeight="1">
      <c r="C31" s="6">
        <v>12</v>
      </c>
      <c r="D31" s="1" t="s">
        <v>118</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S31" s="12"/>
      <c r="BT31" s="12"/>
      <c r="BU31" s="12"/>
      <c r="BV31" s="12"/>
      <c r="BW31" s="12"/>
      <c r="BX31" s="12"/>
      <c r="BY31" s="12"/>
      <c r="BZ31" s="12"/>
      <c r="CA31" s="12"/>
      <c r="CB31" s="12"/>
    </row>
    <row r="32" spans="3:80"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S32" s="12"/>
      <c r="BT32" s="12"/>
      <c r="BU32" s="12"/>
      <c r="BV32" s="12"/>
      <c r="BW32" s="12"/>
      <c r="BX32" s="12"/>
      <c r="BY32" s="12"/>
      <c r="BZ32" s="12"/>
      <c r="CA32" s="12"/>
      <c r="CB32" s="12"/>
    </row>
    <row r="33" spans="3:80" ht="14.25" hidden="1" outlineLevel="1">
      <c r="C33" s="6">
        <v>14</v>
      </c>
      <c r="D33" s="1" t="s">
        <v>215</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S33" s="12"/>
      <c r="BT33" s="12"/>
      <c r="BU33" s="12"/>
      <c r="BV33" s="12"/>
      <c r="BW33" s="12"/>
      <c r="BX33" s="12"/>
      <c r="BY33" s="12"/>
      <c r="BZ33" s="12"/>
      <c r="CA33" s="12"/>
      <c r="CB33" s="12"/>
    </row>
    <row r="34" spans="3:80"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S34" s="12"/>
      <c r="BT34" s="12"/>
      <c r="BU34" s="12"/>
      <c r="BV34" s="12"/>
      <c r="BW34" s="12"/>
      <c r="BX34" s="12"/>
      <c r="BY34" s="12"/>
      <c r="BZ34" s="12"/>
      <c r="CA34" s="12"/>
      <c r="CB34" s="12"/>
    </row>
    <row r="35" spans="1:80"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2"/>
      <c r="BS35" s="12"/>
      <c r="BT35" s="12"/>
      <c r="BU35" s="12"/>
      <c r="BV35" s="12"/>
      <c r="BW35" s="12"/>
      <c r="BX35" s="12"/>
      <c r="BY35" s="12"/>
      <c r="BZ35" s="12"/>
      <c r="CA35" s="12"/>
      <c r="CB35" s="12"/>
    </row>
    <row r="36" spans="1:80"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2"/>
      <c r="BS36" s="12"/>
      <c r="BT36" s="12"/>
      <c r="BU36" s="12"/>
      <c r="BV36" s="12"/>
      <c r="BW36" s="12"/>
      <c r="BX36" s="12"/>
      <c r="BY36" s="12"/>
      <c r="BZ36" s="12"/>
      <c r="CA36" s="12"/>
      <c r="CB36" s="12"/>
    </row>
    <row r="37" spans="1:80"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2"/>
      <c r="BS37" s="12"/>
      <c r="BT37" s="12"/>
      <c r="BU37" s="12"/>
      <c r="BV37" s="12"/>
      <c r="BW37" s="12"/>
      <c r="BX37" s="12"/>
      <c r="BY37" s="12"/>
      <c r="BZ37" s="12"/>
      <c r="CA37" s="12"/>
      <c r="CB37" s="12"/>
    </row>
    <row r="38" spans="1:80"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2"/>
      <c r="BS38" s="12"/>
      <c r="BT38" s="12"/>
      <c r="BU38" s="12"/>
      <c r="BV38" s="12"/>
      <c r="BW38" s="12"/>
      <c r="BX38" s="12"/>
      <c r="BY38" s="12"/>
      <c r="BZ38" s="12"/>
      <c r="CA38" s="12"/>
      <c r="CB38" s="12"/>
    </row>
    <row r="39" spans="1:8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2"/>
      <c r="BS39" s="12"/>
      <c r="BT39" s="12"/>
      <c r="BU39" s="12"/>
      <c r="BV39" s="12"/>
      <c r="BW39" s="12"/>
      <c r="BX39" s="12"/>
      <c r="BY39" s="12"/>
      <c r="BZ39" s="12"/>
      <c r="CA39" s="12"/>
      <c r="CB39" s="12"/>
    </row>
    <row r="40" spans="1:8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2"/>
      <c r="BS40" s="12"/>
      <c r="BT40" s="12"/>
      <c r="BU40" s="12"/>
      <c r="BV40" s="12"/>
      <c r="BW40" s="12"/>
      <c r="BX40" s="12"/>
      <c r="BY40" s="12"/>
      <c r="BZ40" s="12"/>
      <c r="CA40" s="12"/>
      <c r="CB40" s="12"/>
    </row>
    <row r="41" spans="1:8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2"/>
      <c r="BS41" s="12"/>
      <c r="BT41" s="12"/>
      <c r="BU41" s="12"/>
      <c r="BV41" s="12"/>
      <c r="BW41" s="12"/>
      <c r="BX41" s="12"/>
      <c r="BY41" s="12"/>
      <c r="BZ41" s="12"/>
      <c r="CA41" s="12"/>
      <c r="CB41" s="12"/>
    </row>
    <row r="42" spans="1:8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2"/>
      <c r="BS42" s="12"/>
      <c r="BT42" s="12"/>
      <c r="BU42" s="12"/>
      <c r="BV42" s="12"/>
      <c r="BW42" s="12"/>
      <c r="BX42" s="12"/>
      <c r="BY42" s="12"/>
      <c r="BZ42" s="12"/>
      <c r="CA42" s="12"/>
      <c r="CB42" s="12"/>
    </row>
    <row r="43" spans="1:8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2"/>
      <c r="BS43" s="12"/>
      <c r="BT43" s="12"/>
      <c r="BU43" s="12"/>
      <c r="BV43" s="12"/>
      <c r="BW43" s="12"/>
      <c r="BX43" s="12"/>
      <c r="BY43" s="12"/>
      <c r="BZ43" s="12"/>
      <c r="CA43" s="12"/>
      <c r="CB43" s="12"/>
    </row>
    <row r="44" spans="1:8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2"/>
      <c r="BS44" s="12"/>
      <c r="BT44" s="12"/>
      <c r="BU44" s="12"/>
      <c r="BV44" s="12"/>
      <c r="BW44" s="12"/>
      <c r="BX44" s="12"/>
      <c r="BY44" s="12"/>
      <c r="BZ44" s="12"/>
      <c r="CA44" s="12"/>
      <c r="CB44" s="12"/>
    </row>
    <row r="45" spans="1:8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c r="BS45" s="12"/>
      <c r="BT45" s="12"/>
      <c r="BU45" s="12"/>
      <c r="BV45" s="12"/>
      <c r="BW45" s="12"/>
      <c r="BX45" s="12"/>
      <c r="BY45" s="12"/>
      <c r="BZ45" s="12"/>
      <c r="CA45" s="12"/>
      <c r="CB45" s="12"/>
    </row>
    <row r="46" spans="1:8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2"/>
      <c r="BS46" s="12"/>
      <c r="BT46" s="12"/>
      <c r="BU46" s="12"/>
      <c r="BV46" s="12"/>
      <c r="BW46" s="12"/>
      <c r="BX46" s="12"/>
      <c r="BY46" s="12"/>
      <c r="BZ46" s="12"/>
      <c r="CA46" s="12"/>
      <c r="CB46" s="12"/>
    </row>
    <row r="47" spans="1:8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2"/>
      <c r="BS47" s="12"/>
      <c r="BT47" s="12"/>
      <c r="BU47" s="12"/>
      <c r="BV47" s="12"/>
      <c r="BW47" s="12"/>
      <c r="BX47" s="12"/>
      <c r="BY47" s="12"/>
      <c r="BZ47" s="12"/>
      <c r="CA47" s="12"/>
      <c r="CB47" s="12"/>
    </row>
    <row r="48" spans="1:8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2"/>
      <c r="BS48" s="12"/>
      <c r="BT48" s="12"/>
      <c r="BU48" s="12"/>
      <c r="BV48" s="12"/>
      <c r="BW48" s="12"/>
      <c r="BX48" s="12"/>
      <c r="BY48" s="12"/>
      <c r="BZ48" s="12"/>
      <c r="CA48" s="12"/>
      <c r="CB48" s="12"/>
    </row>
    <row r="49" spans="1:8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2"/>
      <c r="BS49" s="12"/>
      <c r="BT49" s="12"/>
      <c r="BU49" s="12"/>
      <c r="BV49" s="12"/>
      <c r="BW49" s="12"/>
      <c r="BX49" s="12"/>
      <c r="BY49" s="12"/>
      <c r="BZ49" s="12"/>
      <c r="CA49" s="12"/>
      <c r="CB49" s="12"/>
    </row>
    <row r="50" spans="1:8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2"/>
      <c r="BS50" s="12"/>
      <c r="BT50" s="12"/>
      <c r="BU50" s="12"/>
      <c r="BV50" s="12"/>
      <c r="BW50" s="12"/>
      <c r="BX50" s="12"/>
      <c r="BY50" s="12"/>
      <c r="BZ50" s="12"/>
      <c r="CA50" s="12"/>
      <c r="CB50" s="12"/>
    </row>
    <row r="51" spans="1:8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2"/>
      <c r="BS51" s="12"/>
      <c r="BT51" s="12"/>
      <c r="BU51" s="12"/>
      <c r="BV51" s="12"/>
      <c r="BW51" s="12"/>
      <c r="BX51" s="12"/>
      <c r="BY51" s="12"/>
      <c r="BZ51" s="12"/>
      <c r="CA51" s="12"/>
      <c r="CB51" s="12"/>
    </row>
    <row r="52" spans="1:8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2"/>
      <c r="BS52" s="12"/>
      <c r="BT52" s="12"/>
      <c r="BU52" s="12"/>
      <c r="BV52" s="12"/>
      <c r="BW52" s="12"/>
      <c r="BX52" s="12"/>
      <c r="BY52" s="12"/>
      <c r="BZ52" s="12"/>
      <c r="CA52" s="12"/>
      <c r="CB52" s="12"/>
    </row>
    <row r="53" spans="1:8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2"/>
      <c r="BS53" s="12"/>
      <c r="BT53" s="12"/>
      <c r="BU53" s="12"/>
      <c r="BV53" s="12"/>
      <c r="BW53" s="12"/>
      <c r="BX53" s="12"/>
      <c r="BY53" s="12"/>
      <c r="BZ53" s="12"/>
      <c r="CA53" s="12"/>
      <c r="CB53" s="12"/>
    </row>
    <row r="54" spans="1:8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2"/>
      <c r="BS54" s="12"/>
      <c r="BT54" s="12"/>
      <c r="BU54" s="12"/>
      <c r="BV54" s="12"/>
      <c r="BW54" s="12"/>
      <c r="BX54" s="12"/>
      <c r="BY54" s="12"/>
      <c r="BZ54" s="12"/>
      <c r="CA54" s="12"/>
      <c r="CB54" s="12"/>
    </row>
    <row r="55" spans="1:8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2"/>
      <c r="BS55" s="12"/>
      <c r="BT55" s="12"/>
      <c r="BU55" s="12"/>
      <c r="BV55" s="12"/>
      <c r="BW55" s="12"/>
      <c r="BX55" s="12"/>
      <c r="BY55" s="12"/>
      <c r="BZ55" s="12"/>
      <c r="CA55" s="12"/>
      <c r="CB55" s="12"/>
    </row>
    <row r="56" spans="1:8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2"/>
      <c r="BS56" s="12"/>
      <c r="BT56" s="12"/>
      <c r="BU56" s="12"/>
      <c r="BV56" s="12"/>
      <c r="BW56" s="12"/>
      <c r="BX56" s="12"/>
      <c r="BY56" s="12"/>
      <c r="BZ56" s="12"/>
      <c r="CA56" s="12"/>
      <c r="CB56" s="12"/>
    </row>
    <row r="57" spans="1:8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2"/>
      <c r="BS57" s="12"/>
      <c r="BT57" s="12"/>
      <c r="BU57" s="12"/>
      <c r="BV57" s="12"/>
      <c r="BW57" s="12"/>
      <c r="BX57" s="12"/>
      <c r="BY57" s="12"/>
      <c r="BZ57" s="12"/>
      <c r="CA57" s="12"/>
      <c r="CB57" s="12"/>
    </row>
    <row r="58" spans="1:8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2"/>
      <c r="BS58" s="12"/>
      <c r="BT58" s="12"/>
      <c r="BU58" s="12"/>
      <c r="BV58" s="12"/>
      <c r="BW58" s="12"/>
      <c r="BX58" s="12"/>
      <c r="BY58" s="12"/>
      <c r="BZ58" s="12"/>
      <c r="CA58" s="12"/>
      <c r="CB58" s="12"/>
    </row>
    <row r="59" spans="1:8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2"/>
      <c r="BS59" s="12"/>
      <c r="BT59" s="12"/>
      <c r="BU59" s="12"/>
      <c r="BV59" s="12"/>
      <c r="BW59" s="12"/>
      <c r="BX59" s="12"/>
      <c r="BY59" s="12"/>
      <c r="BZ59" s="12"/>
      <c r="CA59" s="12"/>
      <c r="CB59" s="12"/>
    </row>
    <row r="60" spans="1:8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2"/>
      <c r="BS66" s="12"/>
      <c r="BT66" s="12"/>
      <c r="BU66" s="12"/>
      <c r="BV66" s="12"/>
      <c r="BW66" s="12"/>
      <c r="BX66" s="12"/>
      <c r="BY66" s="12"/>
      <c r="BZ66" s="12"/>
      <c r="CA66" s="12"/>
      <c r="CB66" s="12"/>
    </row>
    <row r="67" spans="1:8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2"/>
      <c r="BS67" s="12"/>
      <c r="BT67" s="12"/>
      <c r="BU67" s="12"/>
      <c r="BV67" s="12"/>
      <c r="BW67" s="12"/>
      <c r="BX67" s="12"/>
      <c r="BY67" s="12"/>
      <c r="BZ67" s="12"/>
      <c r="CA67" s="12"/>
      <c r="CB67" s="12"/>
    </row>
    <row r="68" spans="1:80"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2"/>
      <c r="BS68" s="12"/>
      <c r="BT68" s="12"/>
      <c r="BU68" s="12"/>
      <c r="BV68" s="12"/>
      <c r="BW68" s="12"/>
      <c r="BX68" s="12"/>
      <c r="BY68" s="12"/>
      <c r="BZ68" s="12"/>
      <c r="CA68" s="12"/>
      <c r="CB68" s="12"/>
    </row>
    <row r="69" spans="1:80"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2"/>
      <c r="BS69" s="12"/>
      <c r="BT69" s="12"/>
      <c r="BU69" s="12"/>
      <c r="BV69" s="12"/>
      <c r="BW69" s="12"/>
      <c r="BX69" s="12"/>
      <c r="BY69" s="12"/>
      <c r="BZ69" s="12"/>
      <c r="CA69" s="12"/>
      <c r="CB69" s="12"/>
    </row>
    <row r="70" spans="1:80"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2"/>
      <c r="BS70" s="12"/>
      <c r="BT70" s="12"/>
      <c r="BU70" s="12"/>
      <c r="BV70" s="12"/>
      <c r="BW70" s="12"/>
      <c r="BX70" s="12"/>
      <c r="BY70" s="12"/>
      <c r="BZ70" s="12"/>
      <c r="CA70" s="12"/>
      <c r="CB70" s="12"/>
    </row>
    <row r="71" spans="1:80"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2"/>
      <c r="BS71" s="12"/>
      <c r="BT71" s="12"/>
      <c r="BU71" s="12"/>
      <c r="BV71" s="12"/>
      <c r="BW71" s="12"/>
      <c r="BX71" s="12"/>
      <c r="BY71" s="12"/>
      <c r="BZ71" s="12"/>
      <c r="CA71" s="12"/>
      <c r="CB71" s="12"/>
    </row>
    <row r="72" spans="1:80"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2"/>
      <c r="BS72" s="12"/>
      <c r="BT72" s="12"/>
      <c r="BU72" s="12"/>
      <c r="BV72" s="12"/>
      <c r="BW72" s="12"/>
      <c r="BX72" s="12"/>
      <c r="BY72" s="12"/>
      <c r="BZ72" s="12"/>
      <c r="CA72" s="12"/>
      <c r="CB72" s="12"/>
    </row>
    <row r="73" spans="1:80"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2"/>
      <c r="BS73" s="12"/>
      <c r="BT73" s="12"/>
      <c r="BU73" s="12"/>
      <c r="BV73" s="12"/>
      <c r="BW73" s="12"/>
      <c r="BX73" s="12"/>
      <c r="BY73" s="12"/>
      <c r="BZ73" s="12"/>
      <c r="CA73" s="12"/>
      <c r="CB73" s="12"/>
    </row>
    <row r="74" spans="1:80"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2"/>
      <c r="BS74" s="12"/>
      <c r="BT74" s="12"/>
      <c r="BU74" s="12"/>
      <c r="BV74" s="12"/>
      <c r="BW74" s="12"/>
      <c r="BX74" s="12"/>
      <c r="BY74" s="12"/>
      <c r="BZ74" s="12"/>
      <c r="CA74" s="12"/>
      <c r="CB74" s="12"/>
    </row>
    <row r="75" spans="1:80"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2"/>
      <c r="BS75" s="12"/>
      <c r="BT75" s="12"/>
      <c r="BU75" s="12"/>
      <c r="BV75" s="12"/>
      <c r="BW75" s="12"/>
      <c r="BX75" s="12"/>
      <c r="BY75" s="12"/>
      <c r="BZ75" s="12"/>
      <c r="CA75" s="12"/>
      <c r="CB75" s="12"/>
    </row>
    <row r="76" spans="1:80"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2"/>
      <c r="BS76" s="12"/>
      <c r="BT76" s="12"/>
      <c r="BU76" s="12"/>
      <c r="BV76" s="12"/>
      <c r="BW76" s="12"/>
      <c r="BX76" s="12"/>
      <c r="BY76" s="12"/>
      <c r="BZ76" s="12"/>
      <c r="CA76" s="12"/>
      <c r="CB76" s="12"/>
    </row>
    <row r="77" spans="1:80"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2"/>
      <c r="BS77" s="12"/>
      <c r="BT77" s="12"/>
      <c r="BU77" s="12"/>
      <c r="BV77" s="12"/>
      <c r="BW77" s="12"/>
      <c r="BX77" s="12"/>
      <c r="BY77" s="12"/>
      <c r="BZ77" s="12"/>
      <c r="CA77" s="12"/>
      <c r="CB77" s="12"/>
    </row>
    <row r="78" spans="1:80"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2"/>
      <c r="BS78" s="12"/>
      <c r="BT78" s="12"/>
      <c r="BU78" s="12"/>
      <c r="BV78" s="12"/>
      <c r="BW78" s="12"/>
      <c r="BX78" s="12"/>
      <c r="BY78" s="12"/>
      <c r="BZ78" s="12"/>
      <c r="CA78" s="12"/>
      <c r="CB78" s="12"/>
    </row>
    <row r="79" spans="1:80"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2"/>
      <c r="BS79" s="12"/>
      <c r="BT79" s="12"/>
      <c r="BU79" s="12"/>
      <c r="BV79" s="12"/>
      <c r="BW79" s="12"/>
      <c r="BX79" s="12"/>
      <c r="BY79" s="12"/>
      <c r="BZ79" s="12"/>
      <c r="CA79" s="12"/>
      <c r="CB79" s="12"/>
    </row>
    <row r="80" spans="1:80"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2"/>
      <c r="BS80" s="12"/>
      <c r="BT80" s="12"/>
      <c r="BU80" s="12"/>
      <c r="BV80" s="12"/>
      <c r="BW80" s="12"/>
      <c r="BX80" s="12"/>
      <c r="BY80" s="12"/>
      <c r="BZ80" s="12"/>
      <c r="CA80" s="12"/>
      <c r="CB80" s="12"/>
    </row>
    <row r="81" spans="1:80"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2"/>
      <c r="BS81" s="12"/>
      <c r="BT81" s="12"/>
      <c r="BU81" s="12"/>
      <c r="BV81" s="12"/>
      <c r="BW81" s="12"/>
      <c r="BX81" s="12"/>
      <c r="BY81" s="12"/>
      <c r="BZ81" s="12"/>
      <c r="CA81" s="12"/>
      <c r="CB81" s="12"/>
    </row>
    <row r="82" spans="1:80"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2"/>
      <c r="BS82" s="12"/>
      <c r="BT82" s="12"/>
      <c r="BU82" s="12"/>
      <c r="BV82" s="12"/>
      <c r="BW82" s="12"/>
      <c r="BX82" s="12"/>
      <c r="BY82" s="12"/>
      <c r="BZ82" s="12"/>
      <c r="CA82" s="12"/>
      <c r="CB82" s="12"/>
    </row>
    <row r="83" spans="1:80"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2"/>
      <c r="BS83" s="12"/>
      <c r="BT83" s="12"/>
      <c r="BU83" s="12"/>
      <c r="BV83" s="12"/>
      <c r="BW83" s="12"/>
      <c r="BX83" s="12"/>
      <c r="BY83" s="12"/>
      <c r="BZ83" s="12"/>
      <c r="CA83" s="12"/>
      <c r="CB83" s="12"/>
    </row>
    <row r="84" spans="1:80"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2"/>
      <c r="BS84" s="12"/>
      <c r="BT84" s="12"/>
      <c r="BU84" s="12"/>
      <c r="BV84" s="12"/>
      <c r="BW84" s="12"/>
      <c r="BX84" s="12"/>
      <c r="BY84" s="12"/>
      <c r="BZ84" s="12"/>
      <c r="CA84" s="12"/>
      <c r="CB84" s="12"/>
    </row>
    <row r="85" spans="1:80"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2"/>
      <c r="BS85" s="12"/>
      <c r="BT85" s="12"/>
      <c r="BU85" s="12"/>
      <c r="BV85" s="12"/>
      <c r="BW85" s="12"/>
      <c r="BX85" s="12"/>
      <c r="BY85" s="12"/>
      <c r="BZ85" s="12"/>
      <c r="CA85" s="12"/>
      <c r="CB85" s="12"/>
    </row>
    <row r="86" spans="1:80"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2"/>
      <c r="BS86" s="12"/>
      <c r="BT86" s="12"/>
      <c r="BU86" s="12"/>
      <c r="BV86" s="12"/>
      <c r="BW86" s="12"/>
      <c r="BX86" s="12"/>
      <c r="BY86" s="12"/>
      <c r="BZ86" s="12"/>
      <c r="CA86" s="12"/>
      <c r="CB86" s="12"/>
    </row>
    <row r="87" spans="1:80"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2"/>
      <c r="BS87" s="12"/>
      <c r="BT87" s="12"/>
      <c r="BU87" s="12"/>
      <c r="BV87" s="12"/>
      <c r="BW87" s="12"/>
      <c r="BX87" s="12"/>
      <c r="BY87" s="12"/>
      <c r="BZ87" s="12"/>
      <c r="CA87" s="12"/>
      <c r="CB87" s="12"/>
    </row>
    <row r="88" spans="1:80"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2"/>
      <c r="BS88" s="12"/>
      <c r="BT88" s="12"/>
      <c r="BU88" s="12"/>
      <c r="BV88" s="12"/>
      <c r="BW88" s="12"/>
      <c r="BX88" s="12"/>
      <c r="BY88" s="12"/>
      <c r="BZ88" s="12"/>
      <c r="CA88" s="12"/>
      <c r="CB88" s="12"/>
    </row>
    <row r="89" spans="1:80"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2"/>
      <c r="BS89" s="12"/>
      <c r="BT89" s="12"/>
      <c r="BU89" s="12"/>
      <c r="BV89" s="12"/>
      <c r="BW89" s="12"/>
      <c r="BX89" s="12"/>
      <c r="BY89" s="12"/>
      <c r="BZ89" s="12"/>
      <c r="CA89" s="12"/>
      <c r="CB89" s="12"/>
    </row>
    <row r="90" spans="1:80"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2"/>
      <c r="BS90" s="12"/>
      <c r="BT90" s="12"/>
      <c r="BU90" s="12"/>
      <c r="BV90" s="12"/>
      <c r="BW90" s="12"/>
      <c r="BX90" s="12"/>
      <c r="BY90" s="12"/>
      <c r="BZ90" s="12"/>
      <c r="CA90" s="12"/>
      <c r="CB90" s="12"/>
    </row>
    <row r="91" spans="1:80"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2"/>
      <c r="BS91" s="12"/>
      <c r="BT91" s="12"/>
      <c r="BU91" s="12"/>
      <c r="BV91" s="12"/>
      <c r="BW91" s="12"/>
      <c r="BX91" s="12"/>
      <c r="BY91" s="12"/>
      <c r="BZ91" s="12"/>
      <c r="CA91" s="12"/>
      <c r="CB91" s="1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sheetData>
  <mergeCells count="64">
    <mergeCell ref="BB3:BB4"/>
    <mergeCell ref="BA3:BA4"/>
    <mergeCell ref="BM3:BQ3"/>
    <mergeCell ref="BC3:BC4"/>
    <mergeCell ref="BD3:BD4"/>
    <mergeCell ref="BE3:BE4"/>
    <mergeCell ref="BF3:BF4"/>
    <mergeCell ref="BG3:BG4"/>
    <mergeCell ref="BH3:BH4"/>
    <mergeCell ref="BI3:BI4"/>
    <mergeCell ref="BK3:BK4"/>
    <mergeCell ref="BJ3:BJ4"/>
    <mergeCell ref="AY3:AY4"/>
    <mergeCell ref="AX3:AX4"/>
    <mergeCell ref="AZ3:AZ4"/>
    <mergeCell ref="AE3:AE4"/>
    <mergeCell ref="AI3:AI4"/>
    <mergeCell ref="AH3:AH4"/>
    <mergeCell ref="AG3:AG4"/>
    <mergeCell ref="AF3:AF4"/>
    <mergeCell ref="AJ3:AJ4"/>
    <mergeCell ref="AL3:AL4"/>
    <mergeCell ref="B22:B27"/>
    <mergeCell ref="J3:J4"/>
    <mergeCell ref="M3:M4"/>
    <mergeCell ref="O3:O4"/>
    <mergeCell ref="L3:L4"/>
    <mergeCell ref="N3:N4"/>
    <mergeCell ref="B5:B13"/>
    <mergeCell ref="I3:I4"/>
    <mergeCell ref="K3:K4"/>
    <mergeCell ref="D1:BQ1"/>
    <mergeCell ref="D3:D4"/>
    <mergeCell ref="E3:E4"/>
    <mergeCell ref="F3:F4"/>
    <mergeCell ref="G3:G4"/>
    <mergeCell ref="H3:H4"/>
    <mergeCell ref="P3:P4"/>
    <mergeCell ref="AP3:AP4"/>
    <mergeCell ref="X3:X4"/>
    <mergeCell ref="V3:V4"/>
    <mergeCell ref="S3:S4"/>
    <mergeCell ref="Y3:Y4"/>
    <mergeCell ref="Q3:Q4"/>
    <mergeCell ref="W3:W4"/>
    <mergeCell ref="U3:U4"/>
    <mergeCell ref="T3:T4"/>
    <mergeCell ref="R3:R4"/>
    <mergeCell ref="AQ3:AQ4"/>
    <mergeCell ref="Z3:Z4"/>
    <mergeCell ref="AA3:AA4"/>
    <mergeCell ref="AD3:AD4"/>
    <mergeCell ref="AB3:AB4"/>
    <mergeCell ref="AC3:AC4"/>
    <mergeCell ref="AK3:AK4"/>
    <mergeCell ref="AO3:AO4"/>
    <mergeCell ref="AN3:AN4"/>
    <mergeCell ref="AM3:AM4"/>
    <mergeCell ref="AW3:AW4"/>
    <mergeCell ref="AV3:AV4"/>
    <mergeCell ref="AU3:AU4"/>
    <mergeCell ref="AR3:AR4"/>
    <mergeCell ref="AT3:AT4"/>
    <mergeCell ref="AS3:AS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2009-12-15T20:52:22Z</cp:lastPrinted>
  <dcterms:created xsi:type="dcterms:W3CDTF">2002-08-27T17:11:09Z</dcterms:created>
  <dcterms:modified xsi:type="dcterms:W3CDTF">2009-12-16T12:54:09Z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824885681</vt:i4>
  </property>
  <property fmtid="{D5CDD505-2E9C-101B-9397-08002B2CF9AE}" pid="3" name="_EmailSubject">
    <vt:lpwstr> 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