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00_Sitio Web\20151223\"/>
    </mc:Choice>
  </mc:AlternateContent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L6" i="8" l="1"/>
  <c r="CL7" i="8"/>
  <c r="CL8" i="8"/>
  <c r="CL9" i="8"/>
  <c r="CL10" i="8"/>
  <c r="CL12" i="8"/>
  <c r="CL13" i="8"/>
  <c r="CL14" i="8"/>
  <c r="CL16" i="8"/>
  <c r="CL17" i="8"/>
  <c r="CL18" i="8"/>
  <c r="CL6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3" i="9"/>
  <c r="CS90" i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67" i="1"/>
  <c r="CS64" i="1"/>
  <c r="CS61" i="1"/>
  <c r="CS58" i="1"/>
  <c r="CS55" i="1"/>
  <c r="CS53" i="1"/>
  <c r="CS51" i="1"/>
  <c r="CS50" i="1"/>
  <c r="CS48" i="1"/>
  <c r="CS47" i="1"/>
  <c r="CS43" i="1"/>
  <c r="CS42" i="1"/>
  <c r="CS41" i="1"/>
  <c r="CS39" i="1"/>
  <c r="CS38" i="1"/>
  <c r="CS37" i="1"/>
  <c r="CS35" i="1"/>
  <c r="CS34" i="1"/>
  <c r="CS33" i="1"/>
  <c r="CS31" i="1"/>
  <c r="CS30" i="1"/>
  <c r="CS29" i="1"/>
  <c r="CS21" i="1"/>
  <c r="CS20" i="1"/>
  <c r="CS19" i="1"/>
  <c r="CS18" i="1"/>
  <c r="CS1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67" i="1"/>
  <c r="CR64" i="1"/>
  <c r="CR61" i="1"/>
  <c r="CR58" i="1"/>
  <c r="CR55" i="1"/>
  <c r="CR53" i="1"/>
  <c r="CR51" i="1"/>
  <c r="CR50" i="1"/>
  <c r="CR48" i="1"/>
  <c r="CR47" i="1"/>
  <c r="CR43" i="1"/>
  <c r="CR42" i="1"/>
  <c r="CR21" i="1"/>
  <c r="CR20" i="1"/>
  <c r="CR19" i="1"/>
  <c r="CR18" i="1"/>
  <c r="CR17" i="1"/>
  <c r="CR41" i="1"/>
  <c r="CR38" i="1"/>
  <c r="CR39" i="1"/>
  <c r="CR37" i="1"/>
  <c r="CR34" i="1"/>
  <c r="CR35" i="1"/>
  <c r="CR33" i="1"/>
  <c r="CR30" i="1"/>
  <c r="CR31" i="1"/>
  <c r="CR29" i="1"/>
  <c r="CS8" i="1"/>
  <c r="CS9" i="1"/>
  <c r="CS10" i="1"/>
  <c r="CS11" i="1"/>
  <c r="CS13" i="1"/>
  <c r="CS14" i="1"/>
  <c r="CS15" i="1"/>
  <c r="CS16" i="1"/>
  <c r="CS7" i="1"/>
  <c r="CR8" i="1"/>
  <c r="CR9" i="1"/>
  <c r="CR10" i="1"/>
  <c r="CR11" i="1"/>
  <c r="CR13" i="1"/>
  <c r="CR14" i="1"/>
  <c r="CR15" i="1"/>
  <c r="CR16" i="1"/>
  <c r="CR7" i="1"/>
  <c r="CL4" i="10" l="1"/>
  <c r="CL10" i="10"/>
  <c r="CR24" i="1" l="1"/>
  <c r="CS24" i="1"/>
  <c r="CR26" i="1"/>
  <c r="CS26" i="1"/>
  <c r="CR23" i="1"/>
  <c r="CS23" i="1"/>
  <c r="CS25" i="1"/>
  <c r="CR25" i="1"/>
  <c r="CS27" i="1"/>
  <c r="CR27" i="1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83" i="1"/>
  <c r="CM49" i="1"/>
  <c r="CM46" i="1"/>
  <c r="CM45" i="1" s="1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S12" i="1" l="1"/>
  <c r="CR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P49" i="1"/>
  <c r="CP46" i="1"/>
  <c r="CP45" i="1" s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Q46" i="1" l="1"/>
  <c r="CS46" i="1" l="1"/>
  <c r="CR46" i="1"/>
  <c r="CQ49" i="1"/>
  <c r="CS49" i="1" l="1"/>
  <c r="CR49" i="1"/>
  <c r="CC10" i="5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Q45" i="1" l="1"/>
  <c r="CS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N46" i="1"/>
  <c r="CO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N49" i="1"/>
  <c r="CO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N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O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K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<sst xmlns="http://schemas.openxmlformats.org/spreadsheetml/2006/main" count="441" uniqueCount="234">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</sst>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5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5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5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5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5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6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0" fillId="0" borderId="0" xfId="0" applyNumberFormat="1" applyFont="1"/>
    <xf numFmtId="166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5" fontId="45" fillId="0" borderId="6" xfId="0" applyNumberFormat="1" applyFont="1" applyFill="1" applyBorder="1" applyAlignment="1">
      <alignment horizontal="center" vertical="center"/>
    </xf>
    <xf numFmtId="15" fontId="45" fillId="0" borderId="5" xfId="0" applyNumberFormat="1" applyFont="1" applyFill="1" applyBorder="1" applyAlignment="1">
      <alignment horizontal="center" vertical="center"/>
    </xf>
    <xf numFmtId="169" fontId="46" fillId="0" borderId="0" xfId="0" applyNumberFormat="1" applyFont="1" applyBorder="1"/>
    <xf numFmtId="169" fontId="46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5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5" fontId="41" fillId="0" borderId="28" xfId="0" applyNumberFormat="1" applyFont="1" applyFill="1" applyBorder="1" applyAlignment="1">
      <alignment horizontal="center" vertical="center"/>
    </xf>
    <xf numFmtId="15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5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5" fontId="2" fillId="0" borderId="7" xfId="0" applyNumberFormat="1" applyFont="1" applyFill="1" applyBorder="1" applyAlignment="1">
      <alignment horizontal="center" vertical="center"/>
    </xf>
    <xf numFmtId="15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5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7" fontId="26" fillId="29" borderId="10" xfId="0" applyNumberFormat="1" applyFont="1" applyFill="1" applyBorder="1" applyProtection="1">
      <protection locked="0"/>
    </xf>
    <xf numFmtId="167" fontId="7" fillId="29" borderId="1" xfId="0" applyNumberFormat="1" applyFont="1" applyFill="1" applyBorder="1" applyProtection="1">
      <protection locked="0"/>
    </xf>
    <xf numFmtId="167" fontId="26" fillId="29" borderId="1" xfId="0" applyNumberFormat="1" applyFont="1" applyFill="1" applyBorder="1" applyProtection="1">
      <protection locked="0"/>
    </xf>
    <xf numFmtId="167" fontId="35" fillId="29" borderId="1" xfId="0" applyNumberFormat="1" applyFont="1" applyFill="1" applyBorder="1" applyProtection="1">
      <protection locked="0"/>
    </xf>
    <xf numFmtId="167" fontId="35" fillId="29" borderId="10" xfId="0" applyNumberFormat="1" applyFont="1" applyFill="1" applyBorder="1" applyProtection="1">
      <protection locked="0"/>
    </xf>
    <xf numFmtId="167" fontId="1" fillId="29" borderId="10" xfId="0" applyNumberFormat="1" applyFont="1" applyFill="1" applyBorder="1" applyProtection="1">
      <protection locked="0"/>
    </xf>
    <xf numFmtId="167" fontId="35" fillId="29" borderId="0" xfId="0" applyNumberFormat="1" applyFont="1" applyFill="1" applyBorder="1" applyProtection="1">
      <protection locked="0"/>
    </xf>
    <xf numFmtId="167" fontId="1" fillId="29" borderId="1" xfId="0" applyNumberFormat="1" applyFont="1" applyFill="1" applyBorder="1" applyProtection="1">
      <protection locked="0"/>
    </xf>
    <xf numFmtId="167" fontId="1" fillId="29" borderId="0" xfId="0" applyNumberFormat="1" applyFont="1" applyFill="1" applyBorder="1" applyProtection="1">
      <protection locked="0"/>
    </xf>
    <xf numFmtId="167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5" fontId="2" fillId="0" borderId="2" xfId="0" applyNumberFormat="1" applyFont="1" applyFill="1" applyBorder="1" applyAlignment="1">
      <alignment horizontal="center" vertical="center"/>
    </xf>
    <xf numFmtId="15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7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7" fillId="0" borderId="1" xfId="0" applyNumberFormat="1" applyFont="1" applyFill="1" applyBorder="1" applyProtection="1"/>
    <xf numFmtId="166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167" fontId="36" fillId="29" borderId="4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5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10" xfId="0" applyNumberFormat="1" applyFont="1" applyFill="1" applyBorder="1" applyProtection="1">
      <protection locked="0"/>
    </xf>
    <xf numFmtId="168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5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7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9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 vertical="center" wrapText="1"/>
    </xf>
    <xf numFmtId="3" fontId="1" fillId="7" borderId="4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>
      <alignment horizontal="right" vertical="center" wrapText="1"/>
    </xf>
    <xf numFmtId="171" fontId="1" fillId="7" borderId="4" xfId="0" applyNumberFormat="1" applyFont="1" applyFill="1" applyBorder="1" applyAlignment="1">
      <alignment horizontal="right" vertical="center" wrapText="1"/>
    </xf>
    <xf numFmtId="171" fontId="1" fillId="7" borderId="3" xfId="0" applyNumberFormat="1" applyFont="1" applyFill="1" applyBorder="1" applyAlignment="1">
      <alignment horizontal="right" vertical="center" wrapText="1"/>
    </xf>
    <xf numFmtId="171" fontId="1" fillId="7" borderId="6" xfId="0" applyNumberFormat="1" applyFont="1" applyFill="1" applyBorder="1" applyAlignment="1">
      <alignment horizontal="right" vertical="center" wrapText="1"/>
    </xf>
    <xf numFmtId="171" fontId="1" fillId="7" borderId="5" xfId="0" applyNumberFormat="1" applyFont="1" applyFill="1" applyBorder="1" applyAlignment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64" applyNumberFormat="1" applyFont="1" applyFill="1" applyBorder="1" applyAlignment="1" applyProtection="1">
      <alignment horizontal="right"/>
      <protection locked="0"/>
    </xf>
    <xf numFmtId="2" fontId="6" fillId="7" borderId="0" xfId="64" applyNumberFormat="1" applyFont="1" applyFill="1" applyBorder="1" applyAlignment="1" applyProtection="1">
      <alignment horizontal="right"/>
      <protection locked="0"/>
    </xf>
    <xf numFmtId="2" fontId="6" fillId="7" borderId="4" xfId="64" applyNumberFormat="1" applyFont="1" applyFill="1" applyBorder="1" applyAlignment="1" applyProtection="1">
      <alignment horizontal="right"/>
      <protection locked="0"/>
    </xf>
    <xf numFmtId="10" fontId="1" fillId="7" borderId="1" xfId="1" applyNumberFormat="1" applyFont="1" applyFill="1" applyBorder="1" applyAlignment="1" applyProtection="1">
      <alignment horizontal="right"/>
      <protection locked="0"/>
    </xf>
    <xf numFmtId="10" fontId="1" fillId="7" borderId="0" xfId="1" applyNumberFormat="1" applyFont="1" applyFill="1" applyBorder="1" applyAlignment="1" applyProtection="1">
      <alignment horizontal="right"/>
      <protection locked="0"/>
    </xf>
    <xf numFmtId="10" fontId="1" fillId="7" borderId="4" xfId="1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 applyProtection="1">
      <alignment horizontal="right"/>
      <protection locked="0"/>
    </xf>
    <xf numFmtId="2" fontId="6" fillId="7" borderId="0" xfId="1" applyNumberFormat="1" applyFont="1" applyFill="1" applyBorder="1" applyAlignment="1" applyProtection="1">
      <alignment horizontal="right"/>
      <protection locked="0"/>
    </xf>
    <xf numFmtId="2" fontId="6" fillId="7" borderId="4" xfId="1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Protection="1">
      <protection locked="0"/>
    </xf>
    <xf numFmtId="2" fontId="1" fillId="7" borderId="0" xfId="0" applyNumberFormat="1" applyFont="1" applyFill="1" applyBorder="1" applyProtection="1">
      <protection locked="0"/>
    </xf>
    <xf numFmtId="2" fontId="1" fillId="7" borderId="4" xfId="0" applyNumberFormat="1" applyFont="1" applyFill="1" applyBorder="1" applyProtection="1">
      <protection locked="0"/>
    </xf>
    <xf numFmtId="3" fontId="1" fillId="7" borderId="6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</xf>
    <xf numFmtId="2" fontId="1" fillId="7" borderId="0" xfId="0" applyNumberFormat="1" applyFont="1" applyFill="1" applyBorder="1" applyAlignment="1" applyProtection="1">
      <alignment horizontal="right"/>
    </xf>
    <xf numFmtId="2" fontId="1" fillId="7" borderId="4" xfId="0" applyNumberFormat="1" applyFont="1" applyFill="1" applyBorder="1" applyAlignment="1" applyProtection="1">
      <alignment horizontal="right"/>
    </xf>
    <xf numFmtId="2" fontId="1" fillId="7" borderId="3" xfId="0" applyNumberFormat="1" applyFont="1" applyFill="1" applyBorder="1" applyAlignment="1" applyProtection="1">
      <alignment horizontal="right"/>
    </xf>
    <xf numFmtId="2" fontId="1" fillId="7" borderId="6" xfId="0" applyNumberFormat="1" applyFont="1" applyFill="1" applyBorder="1" applyAlignment="1" applyProtection="1">
      <alignment horizontal="right"/>
    </xf>
    <xf numFmtId="2" fontId="1" fillId="7" borderId="5" xfId="0" applyNumberFormat="1" applyFont="1" applyFill="1" applyBorder="1" applyAlignment="1" applyProtection="1">
      <alignment horizontal="right"/>
    </xf>
    <xf numFmtId="167" fontId="1" fillId="29" borderId="12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zoomScaleNormal="100" workbookViewId="0">
      <pane xSplit="4" ySplit="5" topLeftCell="CI85" activePane="bottomRight" state="frozen"/>
      <selection pane="topRight" activeCell="E1" sqref="E1"/>
      <selection pane="bottomLeft" activeCell="A6" sqref="A6"/>
      <selection pane="bottomRight" activeCell="CT101" sqref="CT10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5" t="s">
        <v>118</v>
      </c>
      <c r="E3" s="837" t="s">
        <v>98</v>
      </c>
      <c r="F3" s="837" t="s">
        <v>100</v>
      </c>
      <c r="G3" s="837" t="s">
        <v>101</v>
      </c>
      <c r="H3" s="837" t="s">
        <v>102</v>
      </c>
      <c r="I3" s="837" t="s">
        <v>103</v>
      </c>
      <c r="J3" s="837" t="s">
        <v>105</v>
      </c>
      <c r="K3" s="837" t="s">
        <v>107</v>
      </c>
      <c r="L3" s="822" t="s">
        <v>108</v>
      </c>
      <c r="M3" s="820" t="s">
        <v>109</v>
      </c>
      <c r="N3" s="822" t="s">
        <v>110</v>
      </c>
      <c r="O3" s="822" t="s">
        <v>111</v>
      </c>
      <c r="P3" s="820" t="s">
        <v>112</v>
      </c>
      <c r="Q3" s="822" t="s">
        <v>113</v>
      </c>
      <c r="R3" s="822" t="s">
        <v>114</v>
      </c>
      <c r="S3" s="822" t="s">
        <v>115</v>
      </c>
      <c r="T3" s="822" t="s">
        <v>116</v>
      </c>
      <c r="U3" s="822" t="s">
        <v>124</v>
      </c>
      <c r="V3" s="822" t="s">
        <v>125</v>
      </c>
      <c r="W3" s="822" t="s">
        <v>126</v>
      </c>
      <c r="X3" s="822" t="s">
        <v>127</v>
      </c>
      <c r="Y3" s="822" t="s">
        <v>129</v>
      </c>
      <c r="Z3" s="822" t="s">
        <v>130</v>
      </c>
      <c r="AA3" s="822" t="s">
        <v>131</v>
      </c>
      <c r="AB3" s="822" t="s">
        <v>132</v>
      </c>
      <c r="AC3" s="822" t="s">
        <v>133</v>
      </c>
      <c r="AD3" s="822" t="s">
        <v>134</v>
      </c>
      <c r="AE3" s="822" t="s">
        <v>135</v>
      </c>
      <c r="AF3" s="822" t="s">
        <v>136</v>
      </c>
      <c r="AG3" s="822" t="s">
        <v>137</v>
      </c>
      <c r="AH3" s="822" t="s">
        <v>138</v>
      </c>
      <c r="AI3" s="822" t="s">
        <v>139</v>
      </c>
      <c r="AJ3" s="822" t="s">
        <v>140</v>
      </c>
      <c r="AK3" s="822" t="s">
        <v>141</v>
      </c>
      <c r="AL3" s="822" t="s">
        <v>143</v>
      </c>
      <c r="AM3" s="822" t="s">
        <v>144</v>
      </c>
      <c r="AN3" s="822" t="s">
        <v>145</v>
      </c>
      <c r="AO3" s="822" t="s">
        <v>146</v>
      </c>
      <c r="AP3" s="822" t="s">
        <v>147</v>
      </c>
      <c r="AQ3" s="822" t="s">
        <v>148</v>
      </c>
      <c r="AR3" s="822" t="s">
        <v>149</v>
      </c>
      <c r="AS3" s="822" t="s">
        <v>150</v>
      </c>
      <c r="AT3" s="822" t="s">
        <v>151</v>
      </c>
      <c r="AU3" s="822" t="s">
        <v>152</v>
      </c>
      <c r="AV3" s="820" t="s">
        <v>154</v>
      </c>
      <c r="AW3" s="822" t="s">
        <v>155</v>
      </c>
      <c r="AX3" s="822" t="s">
        <v>156</v>
      </c>
      <c r="AY3" s="822" t="s">
        <v>157</v>
      </c>
      <c r="AZ3" s="822" t="s">
        <v>158</v>
      </c>
      <c r="BA3" s="822" t="s">
        <v>159</v>
      </c>
      <c r="BB3" s="822" t="s">
        <v>165</v>
      </c>
      <c r="BC3" s="822" t="s">
        <v>166</v>
      </c>
      <c r="BD3" s="822" t="s">
        <v>167</v>
      </c>
      <c r="BE3" s="822" t="s">
        <v>168</v>
      </c>
      <c r="BF3" s="822" t="s">
        <v>169</v>
      </c>
      <c r="BG3" s="822" t="s">
        <v>175</v>
      </c>
      <c r="BH3" s="822" t="s">
        <v>176</v>
      </c>
      <c r="BI3" s="822" t="s">
        <v>177</v>
      </c>
      <c r="BJ3" s="822" t="s">
        <v>178</v>
      </c>
      <c r="BK3" s="822" t="s">
        <v>180</v>
      </c>
      <c r="BL3" s="820" t="s">
        <v>181</v>
      </c>
      <c r="BM3" s="822" t="s">
        <v>182</v>
      </c>
      <c r="BN3" s="822" t="s">
        <v>183</v>
      </c>
      <c r="BO3" s="822" t="s">
        <v>184</v>
      </c>
      <c r="BP3" s="822" t="s">
        <v>186</v>
      </c>
      <c r="BQ3" s="822" t="s">
        <v>187</v>
      </c>
      <c r="BR3" s="822" t="s">
        <v>188</v>
      </c>
      <c r="BS3" s="826" t="s">
        <v>189</v>
      </c>
      <c r="BT3" s="826" t="s">
        <v>190</v>
      </c>
      <c r="BU3" s="824" t="s">
        <v>199</v>
      </c>
      <c r="BV3" s="822" t="s">
        <v>201</v>
      </c>
      <c r="BW3" s="822" t="s">
        <v>208</v>
      </c>
      <c r="BX3" s="822" t="s">
        <v>209</v>
      </c>
      <c r="BY3" s="822" t="s">
        <v>213</v>
      </c>
      <c r="BZ3" s="820" t="s">
        <v>218</v>
      </c>
      <c r="CA3" s="820" t="s">
        <v>219</v>
      </c>
      <c r="CB3" s="820" t="s">
        <v>221</v>
      </c>
      <c r="CC3" s="820" t="s">
        <v>223</v>
      </c>
      <c r="CD3" s="820" t="s">
        <v>224</v>
      </c>
      <c r="CE3" s="820" t="s">
        <v>225</v>
      </c>
      <c r="CF3" s="820" t="s">
        <v>226</v>
      </c>
      <c r="CG3" s="820" t="s">
        <v>227</v>
      </c>
      <c r="CH3" s="820" t="s">
        <v>230</v>
      </c>
      <c r="CI3" s="820" t="s">
        <v>231</v>
      </c>
      <c r="CJ3" s="822" t="s">
        <v>232</v>
      </c>
      <c r="CK3" s="750" t="s">
        <v>185</v>
      </c>
      <c r="CL3" s="750" t="s">
        <v>153</v>
      </c>
      <c r="CM3" s="831" t="s">
        <v>233</v>
      </c>
      <c r="CN3" s="831"/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36"/>
      <c r="E4" s="838"/>
      <c r="F4" s="838"/>
      <c r="G4" s="838"/>
      <c r="H4" s="838"/>
      <c r="I4" s="838"/>
      <c r="J4" s="838"/>
      <c r="K4" s="838"/>
      <c r="L4" s="823"/>
      <c r="M4" s="821"/>
      <c r="N4" s="823"/>
      <c r="O4" s="823"/>
      <c r="P4" s="821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1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1"/>
      <c r="BM4" s="823"/>
      <c r="BN4" s="823"/>
      <c r="BO4" s="823"/>
      <c r="BP4" s="823"/>
      <c r="BQ4" s="823"/>
      <c r="BR4" s="823"/>
      <c r="BS4" s="827"/>
      <c r="BT4" s="827"/>
      <c r="BU4" s="825"/>
      <c r="BV4" s="823"/>
      <c r="BW4" s="823"/>
      <c r="BX4" s="823"/>
      <c r="BY4" s="823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3"/>
      <c r="CK4" s="751">
        <v>42342</v>
      </c>
      <c r="CL4" s="751">
        <f>+CK4+7</f>
        <v>42349</v>
      </c>
      <c r="CM4" s="621">
        <v>42352</v>
      </c>
      <c r="CN4" s="378">
        <f>+CM4+1</f>
        <v>42353</v>
      </c>
      <c r="CO4" s="378">
        <f>+CN4+1</f>
        <v>42354</v>
      </c>
      <c r="CP4" s="378">
        <f>+CO4+1</f>
        <v>42355</v>
      </c>
      <c r="CQ4" s="464">
        <f>+CO4+1+1</f>
        <v>42356</v>
      </c>
      <c r="CR4" s="377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8"/>
      <c r="CL5" s="438"/>
      <c r="CM5" s="622"/>
      <c r="CN5" s="318"/>
      <c r="CO5" s="318"/>
      <c r="CP5" s="75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76"/>
      <c r="CH6" s="523"/>
      <c r="CI6" s="523"/>
      <c r="CJ6" s="476"/>
      <c r="CK6" s="753"/>
      <c r="CL6" s="753"/>
      <c r="CM6" s="623"/>
      <c r="CN6" s="426"/>
      <c r="CO6" s="426"/>
      <c r="CP6" s="426"/>
      <c r="CQ6" s="427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363">
        <v>13528.590747479999</v>
      </c>
      <c r="CK7" s="363">
        <v>13531.727533079998</v>
      </c>
      <c r="CL7" s="471">
        <v>13397.44527502</v>
      </c>
      <c r="CM7" s="785">
        <v>13499.164982950002</v>
      </c>
      <c r="CN7" s="492">
        <v>13366.37411395</v>
      </c>
      <c r="CO7" s="492">
        <v>13344.513686349999</v>
      </c>
      <c r="CP7" s="492">
        <v>13369.992377490002</v>
      </c>
      <c r="CQ7" s="787">
        <v>13338.028765610001</v>
      </c>
      <c r="CR7" s="383">
        <f t="shared" ref="CR7:CR16" si="0">+CQ7-CL7</f>
        <v>-59.41650940999898</v>
      </c>
      <c r="CS7" s="536">
        <f t="shared" ref="CS7:CS16" si="1">(+(CQ7/CL7-1))*100</f>
        <v>-0.44349133876130375</v>
      </c>
      <c r="CT7" s="53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363">
        <v>11837.056368139998</v>
      </c>
      <c r="CK8" s="363">
        <v>11832.74068467</v>
      </c>
      <c r="CL8" s="471">
        <v>11682.771070429999</v>
      </c>
      <c r="CM8" s="785">
        <v>11776.588639970001</v>
      </c>
      <c r="CN8" s="786">
        <v>11660.557645229999</v>
      </c>
      <c r="CO8" s="786">
        <v>11644.013861779998</v>
      </c>
      <c r="CP8" s="786">
        <v>11656.987663380001</v>
      </c>
      <c r="CQ8" s="787">
        <v>11653.66528413</v>
      </c>
      <c r="CR8" s="383">
        <f t="shared" si="0"/>
        <v>-29.105786299998726</v>
      </c>
      <c r="CS8" s="536">
        <f t="shared" si="1"/>
        <v>-0.24913426895497581</v>
      </c>
      <c r="CT8" s="53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363">
        <v>228.98451735</v>
      </c>
      <c r="CK9" s="363">
        <v>228.37269612</v>
      </c>
      <c r="CL9" s="471">
        <v>231.94859953</v>
      </c>
      <c r="CM9" s="785">
        <v>232.05696024</v>
      </c>
      <c r="CN9" s="786">
        <v>232.09863744</v>
      </c>
      <c r="CO9" s="786">
        <v>232.36370439999999</v>
      </c>
      <c r="CP9" s="786">
        <v>231.42013268000002</v>
      </c>
      <c r="CQ9" s="787">
        <v>230.54991282999998</v>
      </c>
      <c r="CR9" s="383">
        <f t="shared" si="0"/>
        <v>-1.3986867000000132</v>
      </c>
      <c r="CS9" s="536">
        <f t="shared" si="1"/>
        <v>-0.60301579868737853</v>
      </c>
      <c r="CT9" s="53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71">
        <v>1470.3774625599999</v>
      </c>
      <c r="CM10" s="785">
        <v>1478.1654714899998</v>
      </c>
      <c r="CN10" s="786">
        <v>1461.36170128</v>
      </c>
      <c r="CO10" s="786">
        <v>1455.76587892</v>
      </c>
      <c r="CP10" s="786">
        <v>1469.2645726799999</v>
      </c>
      <c r="CQ10" s="787">
        <v>1441.5398874</v>
      </c>
      <c r="CR10" s="383">
        <f t="shared" si="0"/>
        <v>-28.837575159999915</v>
      </c>
      <c r="CS10" s="536">
        <f t="shared" si="1"/>
        <v>-1.9612362059598154</v>
      </c>
      <c r="CT10" s="535"/>
      <c r="CU10" s="293"/>
      <c r="CV10" s="299"/>
    </row>
    <row r="11" spans="1:100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71">
        <v>12.3481425</v>
      </c>
      <c r="CM11" s="785">
        <v>12.353911249999999</v>
      </c>
      <c r="CN11" s="786">
        <v>12.356129999999999</v>
      </c>
      <c r="CO11" s="786">
        <v>12.370241249999999</v>
      </c>
      <c r="CP11" s="786">
        <v>12.320008750000001</v>
      </c>
      <c r="CQ11" s="787">
        <v>12.273681249999999</v>
      </c>
      <c r="CR11" s="383">
        <f t="shared" si="0"/>
        <v>-7.4461250000000589E-2</v>
      </c>
      <c r="CS11" s="536">
        <f t="shared" si="1"/>
        <v>-0.60301579772018554</v>
      </c>
      <c r="CT11" s="53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3">
        <f t="shared" ref="BX12:CK12" si="6">+BX13+BX14+BX15+BX16</f>
        <v>19073.95594782546</v>
      </c>
      <c r="BY12" s="259">
        <f t="shared" si="6"/>
        <v>18737.393402408583</v>
      </c>
      <c r="BZ12" s="493">
        <f t="shared" si="6"/>
        <v>18569.949520629816</v>
      </c>
      <c r="CA12" s="493">
        <f t="shared" si="6"/>
        <v>18615.87582340432</v>
      </c>
      <c r="CB12" s="259">
        <f t="shared" si="6"/>
        <v>18427.394790495149</v>
      </c>
      <c r="CC12" s="493">
        <f t="shared" si="6"/>
        <v>18507.721166693646</v>
      </c>
      <c r="CD12" s="493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17356.827348511164</v>
      </c>
      <c r="CL12" s="372">
        <v>17209.940593096911</v>
      </c>
      <c r="CM12" s="788">
        <f>+CM13+CM14+CM15+CM16</f>
        <v>17324.126156314946</v>
      </c>
      <c r="CN12" s="786">
        <f>+CN13+CN14+CN15+CN16</f>
        <v>17304.215830732443</v>
      </c>
      <c r="CO12" s="786">
        <f>+CO13+CO14+CO15+CO16</f>
        <v>17345.245921401696</v>
      </c>
      <c r="CP12" s="786">
        <f>+CP13+CP14+CP15+CP16</f>
        <v>17348.00604011559</v>
      </c>
      <c r="CQ12" s="786">
        <f>+CQ13+CQ14+CQ15+CQ16</f>
        <v>17305.261515926606</v>
      </c>
      <c r="CR12" s="383">
        <f t="shared" si="0"/>
        <v>95.320922829694609</v>
      </c>
      <c r="CS12" s="536">
        <f t="shared" si="1"/>
        <v>0.55387130660944361</v>
      </c>
      <c r="CT12" s="535"/>
      <c r="CU12" s="293"/>
      <c r="CV12" s="299"/>
    </row>
    <row r="13" spans="1:100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72">
        <v>13397.3479644</v>
      </c>
      <c r="CM13" s="789">
        <v>13499.147887660003</v>
      </c>
      <c r="CN13" s="786">
        <v>13361.739106499999</v>
      </c>
      <c r="CO13" s="786">
        <v>13344.484063709999</v>
      </c>
      <c r="CP13" s="786">
        <v>13370.034694350001</v>
      </c>
      <c r="CQ13" s="790">
        <v>13338.07108247</v>
      </c>
      <c r="CR13" s="383">
        <f t="shared" si="0"/>
        <v>-59.276881929999945</v>
      </c>
      <c r="CS13" s="536">
        <f t="shared" si="1"/>
        <v>-0.4424523576420758</v>
      </c>
      <c r="CT13" s="535"/>
      <c r="CU13" s="293"/>
      <c r="CV13" s="299"/>
    </row>
    <row r="14" spans="1:100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2">
        <v>2422.8932439169093</v>
      </c>
      <c r="CM14" s="740">
        <v>2435.218371755102</v>
      </c>
      <c r="CN14" s="786">
        <v>2552.6712259723026</v>
      </c>
      <c r="CO14" s="786">
        <v>2618.3374372186586</v>
      </c>
      <c r="CP14" s="786">
        <v>2595.5209626603501</v>
      </c>
      <c r="CQ14" s="468">
        <v>2584.7275626239066</v>
      </c>
      <c r="CR14" s="383">
        <f t="shared" si="0"/>
        <v>161.83431870699724</v>
      </c>
      <c r="CS14" s="536">
        <f t="shared" si="1"/>
        <v>6.6793829696504492</v>
      </c>
      <c r="CT14" s="535"/>
      <c r="CU14" s="293"/>
      <c r="CV14" s="299"/>
    </row>
    <row r="15" spans="1:100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2">
        <v>531.34680381999999</v>
      </c>
      <c r="CM15" s="740">
        <v>531.36707070609998</v>
      </c>
      <c r="CN15" s="786">
        <v>531.38633354709998</v>
      </c>
      <c r="CO15" s="786">
        <v>531.39621591460002</v>
      </c>
      <c r="CP15" s="786">
        <v>531.40610283080002</v>
      </c>
      <c r="CQ15" s="504">
        <v>531.41598426170003</v>
      </c>
      <c r="CR15" s="383">
        <f t="shared" si="0"/>
        <v>6.9180441700041229E-2</v>
      </c>
      <c r="CS15" s="536">
        <f t="shared" si="1"/>
        <v>1.3019828331084504E-2</v>
      </c>
      <c r="CT15" s="535"/>
      <c r="CU15" s="293"/>
      <c r="CV15" s="299"/>
    </row>
    <row r="16" spans="1:100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2">
        <v>858.35258095999995</v>
      </c>
      <c r="CM16" s="740">
        <v>858.39282619374001</v>
      </c>
      <c r="CN16" s="786">
        <v>858.41916471304</v>
      </c>
      <c r="CO16" s="786">
        <v>851.02820455844005</v>
      </c>
      <c r="CP16" s="786">
        <v>851.04428027443998</v>
      </c>
      <c r="CQ16" s="504">
        <v>851.04688657099996</v>
      </c>
      <c r="CR16" s="383">
        <f t="shared" si="0"/>
        <v>-7.3056943889999957</v>
      </c>
      <c r="CS16" s="536">
        <f t="shared" si="1"/>
        <v>-0.85112977476331508</v>
      </c>
      <c r="CT16" s="535"/>
      <c r="CU16" s="293"/>
      <c r="CV16" s="299"/>
    </row>
    <row r="17" spans="1:100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10.299999999999999</v>
      </c>
      <c r="CK17" s="670">
        <v>0</v>
      </c>
      <c r="CL17" s="673">
        <v>44.7</v>
      </c>
      <c r="CM17" s="791">
        <v>0</v>
      </c>
      <c r="CN17" s="786">
        <v>0</v>
      </c>
      <c r="CO17" s="786">
        <v>4</v>
      </c>
      <c r="CP17" s="786">
        <v>35</v>
      </c>
      <c r="CQ17" s="792">
        <v>5</v>
      </c>
      <c r="CR17" s="764">
        <f>+(CM17+CN17+CO17+CP17+CQ17)-CL17</f>
        <v>-0.70000000000000284</v>
      </c>
      <c r="CS17" s="537">
        <f>(+((CM17+CN17+CO17+CP17+CQ17)/CL17-1))*100</f>
        <v>-1.5659955257270708</v>
      </c>
      <c r="CT17" s="535"/>
      <c r="CU17" s="293"/>
      <c r="CV17" s="299"/>
    </row>
    <row r="18" spans="1:100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21</v>
      </c>
      <c r="CK18" s="670">
        <v>1.5</v>
      </c>
      <c r="CL18" s="673">
        <v>27.700000000000003</v>
      </c>
      <c r="CM18" s="791">
        <v>0</v>
      </c>
      <c r="CN18" s="786">
        <v>0</v>
      </c>
      <c r="CO18" s="786">
        <v>0.2</v>
      </c>
      <c r="CP18" s="786">
        <v>7.4</v>
      </c>
      <c r="CQ18" s="792">
        <v>0</v>
      </c>
      <c r="CR18" s="764">
        <f>+(CM18+CN18+CO18+CP18+CQ18)-CL18</f>
        <v>-20.100000000000001</v>
      </c>
      <c r="CS18" s="537">
        <f>(+((CM18+CN18+CO18+CP18+CQ18)/CL18-1))*100</f>
        <v>-72.563176895306853</v>
      </c>
      <c r="CT18" s="535"/>
      <c r="CU18" s="293"/>
      <c r="CV18" s="299"/>
    </row>
    <row r="19" spans="1:100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0">
        <v>0</v>
      </c>
      <c r="CL19" s="673">
        <v>0</v>
      </c>
      <c r="CM19" s="791">
        <v>0</v>
      </c>
      <c r="CN19" s="786">
        <v>0</v>
      </c>
      <c r="CO19" s="786">
        <v>0</v>
      </c>
      <c r="CP19" s="786">
        <v>0</v>
      </c>
      <c r="CQ19" s="792">
        <v>0</v>
      </c>
      <c r="CR19" s="764">
        <f>+(CM19+CN19+CO19+CP19+CQ19)-CL19</f>
        <v>0</v>
      </c>
      <c r="CS19" s="537" t="e">
        <f>(+((CM19+CN19+CO19+CP19+CQ19)/CL19-1))*100</f>
        <v>#DIV/0!</v>
      </c>
      <c r="CT19" s="535"/>
      <c r="CU19" s="293"/>
    </row>
    <row r="20" spans="1:100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0">
        <v>0</v>
      </c>
      <c r="CL20" s="673">
        <v>0</v>
      </c>
      <c r="CM20" s="791">
        <v>0</v>
      </c>
      <c r="CN20" s="786">
        <v>0</v>
      </c>
      <c r="CO20" s="786">
        <v>0</v>
      </c>
      <c r="CP20" s="786">
        <v>0</v>
      </c>
      <c r="CQ20" s="792">
        <v>0</v>
      </c>
      <c r="CR20" s="764">
        <f>+(CM20+CN20+CO20+CP20+CQ20)-CL20</f>
        <v>0</v>
      </c>
      <c r="CS20" s="537" t="e">
        <f>(+((CM20+CN20+CO20+CP20+CQ20)/CL20-1))*100</f>
        <v>#DIV/0!</v>
      </c>
      <c r="CT20" s="535"/>
      <c r="CU20" s="293"/>
    </row>
    <row r="21" spans="1:100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194.3</v>
      </c>
      <c r="CK21" s="680">
        <v>54</v>
      </c>
      <c r="CL21" s="683">
        <v>99.7</v>
      </c>
      <c r="CM21" s="793">
        <v>12</v>
      </c>
      <c r="CN21" s="794">
        <v>0</v>
      </c>
      <c r="CO21" s="794">
        <v>6</v>
      </c>
      <c r="CP21" s="794">
        <v>1</v>
      </c>
      <c r="CQ21" s="795">
        <v>4</v>
      </c>
      <c r="CR21" s="764">
        <f>+(CM21+CN21+CO21+CP21+CQ21)-CL21</f>
        <v>-76.7</v>
      </c>
      <c r="CS21" s="537">
        <f>(+((CM21+CN21+CO21+CP21+CQ21)/CL21-1))*100</f>
        <v>-76.930792377131397</v>
      </c>
      <c r="CT21" s="53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55"/>
      <c r="CD22" s="406"/>
      <c r="CE22" s="192"/>
      <c r="CF22" s="406"/>
      <c r="CG22" s="192"/>
      <c r="CH22" s="290"/>
      <c r="CI22" s="206"/>
      <c r="CJ22" s="206"/>
      <c r="CK22" s="206"/>
      <c r="CL22" s="777"/>
      <c r="CM22" s="737"/>
      <c r="CN22" s="328"/>
      <c r="CO22" s="329"/>
      <c r="CP22" s="329"/>
      <c r="CQ22" s="755"/>
      <c r="CR22" s="771"/>
      <c r="CS22" s="538" t="s">
        <v>3</v>
      </c>
      <c r="CT22" s="535"/>
      <c r="CU22" s="293"/>
    </row>
    <row r="23" spans="1:100" x14ac:dyDescent="0.2">
      <c r="A23" s="227"/>
      <c r="B23" s="83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72">
        <v>65341.528613984716</v>
      </c>
      <c r="CM23" s="789">
        <v>65345.632590121852</v>
      </c>
      <c r="CN23" s="796">
        <v>64485.528519655774</v>
      </c>
      <c r="CO23" s="796">
        <v>64494.470581758273</v>
      </c>
      <c r="CP23" s="796">
        <v>65239.403739564237</v>
      </c>
      <c r="CQ23" s="790">
        <v>65443.864701190505</v>
      </c>
      <c r="CR23" s="448">
        <f>+CQ23-CL23</f>
        <v>102.33608720578923</v>
      </c>
      <c r="CS23" s="536">
        <f>(+(CQ23/CL23-1))*100</f>
        <v>0.15661722242581444</v>
      </c>
      <c r="CT23" s="535"/>
      <c r="CU23" s="293"/>
      <c r="CV23" s="299"/>
    </row>
    <row r="24" spans="1:100" x14ac:dyDescent="0.2">
      <c r="A24" s="227"/>
      <c r="B24" s="83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72">
        <v>41085.02728029</v>
      </c>
      <c r="CM24" s="789">
        <v>41087.60519989</v>
      </c>
      <c r="CN24" s="796">
        <v>41089.815793889997</v>
      </c>
      <c r="CO24" s="796">
        <v>41054.231596789999</v>
      </c>
      <c r="CP24" s="796">
        <v>41120.902505890001</v>
      </c>
      <c r="CQ24" s="790">
        <v>41347.966428190004</v>
      </c>
      <c r="CR24" s="448">
        <f>+CQ24-CL24</f>
        <v>262.93914790000417</v>
      </c>
      <c r="CS24" s="536">
        <f>(+(CQ24/CL24-1))*100</f>
        <v>0.63998776514417877</v>
      </c>
      <c r="CT24" s="535"/>
      <c r="CU24" s="293"/>
      <c r="CV24" s="299"/>
    </row>
    <row r="25" spans="1:100" x14ac:dyDescent="0.2">
      <c r="A25" s="227"/>
      <c r="B25" s="83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72">
        <v>-50820.779755080242</v>
      </c>
      <c r="CM25" s="789">
        <v>-51516.549309033566</v>
      </c>
      <c r="CN25" s="796">
        <v>-50571.7144762397</v>
      </c>
      <c r="CO25" s="796">
        <v>-50488.929079911919</v>
      </c>
      <c r="CP25" s="796">
        <v>-50597.535497113</v>
      </c>
      <c r="CQ25" s="790">
        <v>-50151.201197390008</v>
      </c>
      <c r="CR25" s="448">
        <f>+CQ25-CL25</f>
        <v>669.57855769023445</v>
      </c>
      <c r="CS25" s="536">
        <f>(+(CQ25/CL25-1))*100</f>
        <v>-1.3175290912833759</v>
      </c>
      <c r="CT25" s="535"/>
      <c r="CU25" s="293"/>
      <c r="CV25" s="299"/>
    </row>
    <row r="26" spans="1:100" x14ac:dyDescent="0.2">
      <c r="A26" s="227"/>
      <c r="B26" s="83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72">
        <v>-24349.971148812871</v>
      </c>
      <c r="CM26" s="789">
        <v>-24969.039067110763</v>
      </c>
      <c r="CN26" s="796">
        <v>-24991.511084729489</v>
      </c>
      <c r="CO26" s="796">
        <v>-24960.940240258988</v>
      </c>
      <c r="CP26" s="796">
        <v>-24294.127807449884</v>
      </c>
      <c r="CQ26" s="790">
        <v>-24269.022933861186</v>
      </c>
      <c r="CR26" s="448">
        <f>+CQ26-CL26</f>
        <v>80.948214951684349</v>
      </c>
      <c r="CS26" s="536">
        <f>(+(CQ26/CL26-1))*100</f>
        <v>-0.33243659492233624</v>
      </c>
      <c r="CT26" s="535"/>
      <c r="CU26" s="293"/>
      <c r="CV26" s="299"/>
    </row>
    <row r="27" spans="1:100" x14ac:dyDescent="0.2">
      <c r="A27" s="227"/>
      <c r="B27" s="83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72">
        <v>5514.7707535178006</v>
      </c>
      <c r="CM27" s="789">
        <v>5514.8020854718006</v>
      </c>
      <c r="CN27" s="796">
        <v>5518.5836099066009</v>
      </c>
      <c r="CO27" s="796">
        <v>5518.5233655378006</v>
      </c>
      <c r="CP27" s="796">
        <v>5518.5319885602003</v>
      </c>
      <c r="CQ27" s="790">
        <v>5517.6328900996004</v>
      </c>
      <c r="CR27" s="448">
        <f>+CQ27-CL27</f>
        <v>2.8621365817998594</v>
      </c>
      <c r="CS27" s="536">
        <f>(+(CQ27/CL27-1))*100</f>
        <v>5.1899466174076814E-2</v>
      </c>
      <c r="CT27" s="535"/>
      <c r="CU27" s="293"/>
      <c r="CV27" s="299"/>
    </row>
    <row r="28" spans="1:100" ht="13.5" x14ac:dyDescent="0.2">
      <c r="A28" s="227"/>
      <c r="B28" s="83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193"/>
      <c r="CL28" s="778"/>
      <c r="CM28" s="385"/>
      <c r="CN28" s="189"/>
      <c r="CO28" s="189"/>
      <c r="CP28" s="189"/>
      <c r="CQ28" s="407"/>
      <c r="CR28" s="633"/>
      <c r="CS28" s="539"/>
      <c r="CT28" s="535"/>
      <c r="CU28" s="293"/>
    </row>
    <row r="29" spans="1:100" x14ac:dyDescent="0.2">
      <c r="A29" s="227"/>
      <c r="B29" s="83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2">
        <v>64273.700887394109</v>
      </c>
      <c r="CM29" s="740">
        <v>64947.645861094104</v>
      </c>
      <c r="CN29" s="468">
        <v>64759.661338174097</v>
      </c>
      <c r="CO29" s="468">
        <v>65092.782562494125</v>
      </c>
      <c r="CP29" s="468">
        <v>65195.341975494113</v>
      </c>
      <c r="CQ29" s="504">
        <v>64832.882420444119</v>
      </c>
      <c r="CR29" s="448">
        <f>+CQ29-CL29</f>
        <v>559.18153305001033</v>
      </c>
      <c r="CS29" s="536">
        <f>(+(CQ29/CL29-1))*100</f>
        <v>0.87000052172143683</v>
      </c>
      <c r="CT29" s="535"/>
      <c r="CU29" s="293"/>
      <c r="CV29" s="299"/>
    </row>
    <row r="30" spans="1:100" x14ac:dyDescent="0.2">
      <c r="A30" s="227"/>
      <c r="B30" s="83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2">
        <v>117561.52873895095</v>
      </c>
      <c r="CM30" s="740">
        <v>117641.75942527538</v>
      </c>
      <c r="CN30" s="468">
        <v>117554.33873798537</v>
      </c>
      <c r="CO30" s="468">
        <v>117940.7641992354</v>
      </c>
      <c r="CP30" s="468">
        <v>118666.3485786954</v>
      </c>
      <c r="CQ30" s="504">
        <v>118703.21568404538</v>
      </c>
      <c r="CR30" s="448">
        <f>+CQ30-CL30</f>
        <v>1141.6869450944359</v>
      </c>
      <c r="CS30" s="536">
        <f>(+(CQ30/CL30-1))*100</f>
        <v>0.97113992761150847</v>
      </c>
      <c r="CT30" s="535"/>
      <c r="CU30" s="293"/>
      <c r="CV30" s="299"/>
    </row>
    <row r="31" spans="1:100" x14ac:dyDescent="0.2">
      <c r="A31" s="227"/>
      <c r="B31" s="83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2">
        <v>175573.3817957885</v>
      </c>
      <c r="CM31" s="740">
        <v>175867.16541020293</v>
      </c>
      <c r="CN31" s="468">
        <v>175799.71632209292</v>
      </c>
      <c r="CO31" s="468">
        <v>176203.98106404298</v>
      </c>
      <c r="CP31" s="468">
        <v>176997.53682183294</v>
      </c>
      <c r="CQ31" s="504">
        <v>177203.63884149294</v>
      </c>
      <c r="CR31" s="448">
        <f>+CQ31-CL31</f>
        <v>1630.2570457044349</v>
      </c>
      <c r="CS31" s="536">
        <f>(+(CQ31/CL31-1))*100</f>
        <v>0.92853314610104043</v>
      </c>
      <c r="CT31" s="53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194"/>
      <c r="CL32" s="779"/>
      <c r="CM32" s="738"/>
      <c r="CN32" s="376"/>
      <c r="CO32" s="376"/>
      <c r="CP32" s="376"/>
      <c r="CQ32" s="408"/>
      <c r="CR32" s="633"/>
      <c r="CS32" s="539"/>
      <c r="CT32" s="535"/>
      <c r="CU32" s="293"/>
    </row>
    <row r="33" spans="1:100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87.567595736631304</v>
      </c>
      <c r="CL33" s="608">
        <v>87.543941482354342</v>
      </c>
      <c r="CM33" s="749">
        <v>87.620961389523544</v>
      </c>
      <c r="CN33" s="608">
        <v>87.64627956049172</v>
      </c>
      <c r="CO33" s="608">
        <v>86.5792983626054</v>
      </c>
      <c r="CP33" s="608">
        <v>86.680710700859009</v>
      </c>
      <c r="CQ33" s="606">
        <v>86.715051489081475</v>
      </c>
      <c r="CR33" s="448">
        <f>+CQ33-CL33</f>
        <v>-0.82888999327286683</v>
      </c>
      <c r="CS33" s="536">
        <f>(+(CQ33/CL33-1))*100</f>
        <v>-0.94682736376444643</v>
      </c>
      <c r="CT33" s="535"/>
      <c r="CU33" s="731"/>
    </row>
    <row r="34" spans="1:100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83.733293649817028</v>
      </c>
      <c r="CL34" s="608">
        <v>83.718849979472864</v>
      </c>
      <c r="CM34" s="749">
        <v>83.710820111615419</v>
      </c>
      <c r="CN34" s="608">
        <v>83.788855155368353</v>
      </c>
      <c r="CO34" s="608">
        <v>83.209163681201488</v>
      </c>
      <c r="CP34" s="608">
        <v>83.328364374543867</v>
      </c>
      <c r="CQ34" s="606">
        <v>83.369955898863651</v>
      </c>
      <c r="CR34" s="448">
        <f>+CQ34-CL34</f>
        <v>-0.34889408060921312</v>
      </c>
      <c r="CS34" s="536">
        <f>(+(CQ34/CL34-1))*100</f>
        <v>-0.41674495133982026</v>
      </c>
      <c r="CT34" s="535"/>
      <c r="CU34" s="293"/>
    </row>
    <row r="35" spans="1:100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86.154208139066057</v>
      </c>
      <c r="CL35" s="608">
        <v>86.159946978577324</v>
      </c>
      <c r="CM35" s="749">
        <v>86.169589475153444</v>
      </c>
      <c r="CN35" s="608">
        <v>86.217464565022738</v>
      </c>
      <c r="CO35" s="608">
        <v>85.83468783407902</v>
      </c>
      <c r="CP35" s="608">
        <v>85.913669192606235</v>
      </c>
      <c r="CQ35" s="606">
        <v>85.954494431034163</v>
      </c>
      <c r="CR35" s="448">
        <f>+CQ35-CL35</f>
        <v>-0.20545254754316034</v>
      </c>
      <c r="CS35" s="536">
        <f>(+(CQ35/CL35-1))*100</f>
        <v>-0.238454821234102</v>
      </c>
      <c r="CT35" s="53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195"/>
      <c r="CL36" s="780"/>
      <c r="CM36" s="387"/>
      <c r="CN36" s="190"/>
      <c r="CO36" s="190"/>
      <c r="CP36" s="190"/>
      <c r="CQ36" s="409"/>
      <c r="CR36" s="634" t="s">
        <v>3</v>
      </c>
      <c r="CS36" s="540"/>
      <c r="CT36" s="535"/>
      <c r="CU36" s="293"/>
    </row>
    <row r="37" spans="1:100" ht="12.75" customHeight="1" x14ac:dyDescent="0.2">
      <c r="A37" s="227"/>
      <c r="B37" s="83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58">
        <v>2964.7953002915447</v>
      </c>
      <c r="CM37" s="468">
        <v>2964.7953002915447</v>
      </c>
      <c r="CN37" s="468">
        <v>2964.7953002915447</v>
      </c>
      <c r="CO37" s="468">
        <v>2964.7953002915447</v>
      </c>
      <c r="CP37" s="468">
        <v>2964.7953002915447</v>
      </c>
      <c r="CQ37" s="468">
        <v>2968.9111603498532</v>
      </c>
      <c r="CR37" s="383">
        <f>+CQ37-CL37</f>
        <v>4.115860058308499</v>
      </c>
      <c r="CS37" s="536">
        <f>(+(CQ37/CL37-1))*100</f>
        <v>0.13882442602035638</v>
      </c>
      <c r="CT37" s="535"/>
      <c r="CU37" s="293"/>
      <c r="CV37" s="299"/>
    </row>
    <row r="38" spans="1:100" x14ac:dyDescent="0.2">
      <c r="A38" s="227"/>
      <c r="B38" s="83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58">
        <v>1512.8167288629741</v>
      </c>
      <c r="CM38" s="468">
        <v>1512.8167288629741</v>
      </c>
      <c r="CN38" s="468">
        <v>1512.8167288629741</v>
      </c>
      <c r="CO38" s="468">
        <v>1512.8167288629741</v>
      </c>
      <c r="CP38" s="468">
        <v>1512.8167288629741</v>
      </c>
      <c r="CQ38" s="468">
        <v>1512.8477492711372</v>
      </c>
      <c r="CR38" s="383">
        <f>+CQ38-CL38</f>
        <v>3.1020408163158208E-2</v>
      </c>
      <c r="CS38" s="536">
        <f>(+(CQ38/CL38-1))*100</f>
        <v>2.050506685402631E-3</v>
      </c>
      <c r="CT38" s="535"/>
      <c r="CU38" s="293"/>
      <c r="CV38" s="299"/>
    </row>
    <row r="39" spans="1:100" ht="12.75" customHeight="1" x14ac:dyDescent="0.2">
      <c r="A39" s="227"/>
      <c r="B39" s="83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58">
        <v>10377.922760000003</v>
      </c>
      <c r="CM39" s="468">
        <v>10377.922760000003</v>
      </c>
      <c r="CN39" s="468">
        <v>10377.922760000003</v>
      </c>
      <c r="CO39" s="468">
        <v>10377.922760000003</v>
      </c>
      <c r="CP39" s="468">
        <v>10377.922760000003</v>
      </c>
      <c r="CQ39" s="468">
        <v>10378.135560000002</v>
      </c>
      <c r="CR39" s="383">
        <f>+CQ39-CL39</f>
        <v>0.21279999999933352</v>
      </c>
      <c r="CS39" s="536">
        <f>(+(CQ39/CL39-1))*100</f>
        <v>2.050506685402631E-3</v>
      </c>
      <c r="CT39" s="535"/>
      <c r="CU39" s="293"/>
      <c r="CV39" s="299"/>
    </row>
    <row r="40" spans="1:100" ht="12.75" customHeight="1" x14ac:dyDescent="0.2">
      <c r="A40" s="227"/>
      <c r="B40" s="83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8">
        <v>0</v>
      </c>
      <c r="CN40" s="468">
        <v>0</v>
      </c>
      <c r="CO40" s="468">
        <v>0</v>
      </c>
      <c r="CP40" s="468">
        <v>0</v>
      </c>
      <c r="CQ40" s="468">
        <v>0</v>
      </c>
      <c r="CR40" s="383" t="s">
        <v>3</v>
      </c>
      <c r="CS40" s="536" t="s">
        <v>3</v>
      </c>
      <c r="CT40" s="535"/>
      <c r="CU40" s="293"/>
      <c r="CV40" s="299"/>
    </row>
    <row r="41" spans="1:100" x14ac:dyDescent="0.2">
      <c r="A41" s="227"/>
      <c r="B41" s="83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58">
        <v>1451.9785714285704</v>
      </c>
      <c r="CM41" s="468">
        <v>1451.9785714285704</v>
      </c>
      <c r="CN41" s="468">
        <v>1451.9785714285704</v>
      </c>
      <c r="CO41" s="468">
        <v>1451.9785714285704</v>
      </c>
      <c r="CP41" s="468">
        <v>1451.9785714285704</v>
      </c>
      <c r="CQ41" s="468">
        <v>1456.0634110787162</v>
      </c>
      <c r="CR41" s="383">
        <f>+CQ41-CL41</f>
        <v>4.0848396501457955</v>
      </c>
      <c r="CS41" s="536">
        <f>(+(CQ41/CL41-1))*100</f>
        <v>0.2813291966235365</v>
      </c>
      <c r="CT41" s="535"/>
      <c r="CU41" s="293"/>
      <c r="CV41" s="299"/>
    </row>
    <row r="42" spans="1:100" ht="13.5" x14ac:dyDescent="0.2">
      <c r="A42" s="227"/>
      <c r="B42" s="83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58">
        <v>9960.572999999993</v>
      </c>
      <c r="CM42" s="468">
        <v>9960.572999999993</v>
      </c>
      <c r="CN42" s="468">
        <v>9960.572999999993</v>
      </c>
      <c r="CO42" s="468">
        <v>9960.572999999993</v>
      </c>
      <c r="CP42" s="468">
        <v>9960.572999999993</v>
      </c>
      <c r="CQ42" s="468">
        <v>9988.5949999999939</v>
      </c>
      <c r="CR42" s="383">
        <f>+CQ42-CL42</f>
        <v>28.022000000000844</v>
      </c>
      <c r="CS42" s="536">
        <f>(+(CQ42/CL42-1))*100</f>
        <v>0.2813291966235365</v>
      </c>
      <c r="CT42" s="535"/>
      <c r="CU42" s="293"/>
      <c r="CV42" s="299"/>
    </row>
    <row r="43" spans="1:100" ht="12.75" customHeight="1" x14ac:dyDescent="0.2">
      <c r="A43" s="227"/>
      <c r="B43" s="83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58">
        <v>1057.0849999999994</v>
      </c>
      <c r="CM43" s="468">
        <v>1057.0849999999994</v>
      </c>
      <c r="CN43" s="468">
        <v>1057.0849999999994</v>
      </c>
      <c r="CO43" s="468">
        <v>1057.0849999999994</v>
      </c>
      <c r="CP43" s="468">
        <v>1057.0849999999994</v>
      </c>
      <c r="CQ43" s="468">
        <v>1139.6069999999995</v>
      </c>
      <c r="CR43" s="383">
        <f>+CQ43-CL43</f>
        <v>82.522000000000162</v>
      </c>
      <c r="CS43" s="536">
        <f>(+(CQ43/CL43-1))*100</f>
        <v>7.8065623861846678</v>
      </c>
      <c r="CT43" s="535"/>
      <c r="CU43" s="293"/>
      <c r="CV43" s="299"/>
    </row>
    <row r="44" spans="1:100" x14ac:dyDescent="0.2">
      <c r="A44" s="227"/>
      <c r="B44" s="83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8">
        <v>0</v>
      </c>
      <c r="CN44" s="468">
        <v>0</v>
      </c>
      <c r="CO44" s="468">
        <v>0</v>
      </c>
      <c r="CP44" s="468">
        <v>0</v>
      </c>
      <c r="CQ44" s="468">
        <v>0</v>
      </c>
      <c r="CR44" s="383" t="s">
        <v>3</v>
      </c>
      <c r="CS44" s="536" t="s">
        <v>3</v>
      </c>
      <c r="CT44" s="535"/>
      <c r="CU44" s="293"/>
    </row>
    <row r="45" spans="1:100" x14ac:dyDescent="0.2">
      <c r="A45" s="227"/>
      <c r="B45" s="834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3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53">
        <f t="shared" si="12"/>
        <v>42.889775510204082</v>
      </c>
      <c r="BM45" s="453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7">
        <f t="shared" ref="BS45:CK45" si="13">+BS46+BS49</f>
        <v>120.92988466034986</v>
      </c>
      <c r="BT45" s="368">
        <f t="shared" si="13"/>
        <v>209.33883865597659</v>
      </c>
      <c r="BU45" s="502">
        <f t="shared" si="13"/>
        <v>87.879145138483906</v>
      </c>
      <c r="BV45" s="502">
        <f t="shared" si="13"/>
        <v>0.49577259475218655</v>
      </c>
      <c r="BW45" s="502">
        <f t="shared" si="13"/>
        <v>67.394652016034996</v>
      </c>
      <c r="BX45" s="502">
        <f t="shared" si="13"/>
        <v>0.24577259475218657</v>
      </c>
      <c r="BY45" s="368">
        <f t="shared" si="13"/>
        <v>14.107194333819198</v>
      </c>
      <c r="BZ45" s="502">
        <f t="shared" si="13"/>
        <v>0.45</v>
      </c>
      <c r="CA45" s="502">
        <f t="shared" si="13"/>
        <v>0.3</v>
      </c>
      <c r="CB45" s="368">
        <f t="shared" si="13"/>
        <v>0.40408163265306118</v>
      </c>
      <c r="CC45" s="502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f t="shared" si="13"/>
        <v>0.15</v>
      </c>
      <c r="CL45" s="368">
        <v>0.26644314868804664</v>
      </c>
      <c r="CM45" s="739">
        <f>+CM46+CM49</f>
        <v>0.26644314868804664</v>
      </c>
      <c r="CN45" s="467">
        <f>+CN46+CN49</f>
        <v>0.81644314868804668</v>
      </c>
      <c r="CO45" s="467">
        <f>+CO46+CO49</f>
        <v>0.81644314868804668</v>
      </c>
      <c r="CP45" s="467">
        <f>+CP46+CP49</f>
        <v>0.81644314868804668</v>
      </c>
      <c r="CQ45" s="502">
        <f>+CQ46+CQ49</f>
        <v>0.7</v>
      </c>
      <c r="CR45" s="383">
        <f t="shared" ref="CR45:CR51" si="14">+CQ45-CL45</f>
        <v>0.43355685131195332</v>
      </c>
      <c r="CS45" s="536">
        <f t="shared" ref="CS45:CS51" si="15">(+(CQ45/CL45-1))*100</f>
        <v>162.72021008863112</v>
      </c>
      <c r="CT45" s="535"/>
      <c r="CU45" s="293"/>
    </row>
    <row r="46" spans="1:100" x14ac:dyDescent="0.2">
      <c r="A46" s="227"/>
      <c r="B46" s="834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3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53">
        <f t="shared" si="17"/>
        <v>0.2</v>
      </c>
      <c r="BM46" s="453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7">
        <f t="shared" si="17"/>
        <v>0.25</v>
      </c>
      <c r="BT46" s="368">
        <f t="shared" si="17"/>
        <v>0</v>
      </c>
      <c r="BU46" s="502">
        <f t="shared" si="17"/>
        <v>5.0736151603498545</v>
      </c>
      <c r="BV46" s="502">
        <f t="shared" si="17"/>
        <v>0.49577259475218655</v>
      </c>
      <c r="BW46" s="502">
        <f t="shared" ref="BW46:CK46" si="18">+BW47/BW$84+BW48</f>
        <v>0.35830903790087465</v>
      </c>
      <c r="BX46" s="502">
        <f t="shared" si="18"/>
        <v>0.24577259475218657</v>
      </c>
      <c r="BY46" s="368">
        <f t="shared" si="18"/>
        <v>5.0606413994169088</v>
      </c>
      <c r="BZ46" s="502">
        <f t="shared" si="18"/>
        <v>0.45</v>
      </c>
      <c r="CA46" s="502">
        <f t="shared" si="18"/>
        <v>0.3</v>
      </c>
      <c r="CB46" s="368">
        <f t="shared" si="18"/>
        <v>0.40408163265306118</v>
      </c>
      <c r="CC46" s="502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f t="shared" si="18"/>
        <v>0.15</v>
      </c>
      <c r="CL46" s="467">
        <v>0.26644314868804664</v>
      </c>
      <c r="CM46" s="739">
        <f>+CM47/CM$84+CM48</f>
        <v>0.26644314868804664</v>
      </c>
      <c r="CN46" s="467">
        <f>+CN47/CN$84+CN48</f>
        <v>0.81644314868804668</v>
      </c>
      <c r="CO46" s="467">
        <f>+CO47/CO$84+CO48</f>
        <v>0.81644314868804668</v>
      </c>
      <c r="CP46" s="467">
        <f>+CP47/CP$84+CP48</f>
        <v>0.81644314868804668</v>
      </c>
      <c r="CQ46" s="467">
        <f>+CQ47/CQ$84+CQ48</f>
        <v>0.7</v>
      </c>
      <c r="CR46" s="383">
        <f t="shared" si="14"/>
        <v>0.43355685131195332</v>
      </c>
      <c r="CS46" s="536">
        <f t="shared" si="15"/>
        <v>162.72021008863112</v>
      </c>
      <c r="CT46" s="535"/>
      <c r="CU46" s="293"/>
    </row>
    <row r="47" spans="1:100" ht="12.75" customHeight="1" outlineLevel="1" x14ac:dyDescent="0.2">
      <c r="A47" s="227"/>
      <c r="B47" s="83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67">
        <v>0.25</v>
      </c>
      <c r="CM47" s="797">
        <v>0.25</v>
      </c>
      <c r="CN47" s="798">
        <v>0.25</v>
      </c>
      <c r="CO47" s="798">
        <v>0.25</v>
      </c>
      <c r="CP47" s="798">
        <v>0.25</v>
      </c>
      <c r="CQ47" s="798">
        <v>0</v>
      </c>
      <c r="CR47" s="383">
        <f t="shared" si="14"/>
        <v>-0.25</v>
      </c>
      <c r="CS47" s="537">
        <f t="shared" si="15"/>
        <v>-100</v>
      </c>
      <c r="CT47" s="535"/>
      <c r="CU47" s="293"/>
    </row>
    <row r="48" spans="1:100" ht="12.75" customHeight="1" outlineLevel="1" x14ac:dyDescent="0.2">
      <c r="A48" s="227"/>
      <c r="B48" s="83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67">
        <v>0.23</v>
      </c>
      <c r="CM48" s="797">
        <v>0.23</v>
      </c>
      <c r="CN48" s="798">
        <v>0.78</v>
      </c>
      <c r="CO48" s="798">
        <v>0.78</v>
      </c>
      <c r="CP48" s="798">
        <v>0.78</v>
      </c>
      <c r="CQ48" s="799">
        <v>0.7</v>
      </c>
      <c r="CR48" s="383">
        <f t="shared" si="14"/>
        <v>0.47</v>
      </c>
      <c r="CS48" s="536">
        <f t="shared" si="15"/>
        <v>204.3478260869565</v>
      </c>
      <c r="CT48" s="535"/>
      <c r="CU48" s="293"/>
    </row>
    <row r="49" spans="1:100" x14ac:dyDescent="0.2">
      <c r="A49" s="227"/>
      <c r="B49" s="834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53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7">
        <f t="shared" si="20"/>
        <v>120.67988466034986</v>
      </c>
      <c r="BT49" s="368">
        <f t="shared" si="20"/>
        <v>209.33883865597659</v>
      </c>
      <c r="BU49" s="502">
        <f t="shared" si="20"/>
        <v>82.805529978134047</v>
      </c>
      <c r="BV49" s="502">
        <f t="shared" si="20"/>
        <v>0</v>
      </c>
      <c r="BW49" s="502">
        <f t="shared" ref="BW49:CK49" si="21">+BW50/BW$84+BW51</f>
        <v>67.036342978134115</v>
      </c>
      <c r="BX49" s="502">
        <f t="shared" si="21"/>
        <v>0</v>
      </c>
      <c r="BY49" s="368">
        <f t="shared" si="21"/>
        <v>9.046552934402289</v>
      </c>
      <c r="BZ49" s="502">
        <f t="shared" si="21"/>
        <v>0</v>
      </c>
      <c r="CA49" s="502">
        <f t="shared" si="21"/>
        <v>0</v>
      </c>
      <c r="CB49" s="368">
        <f t="shared" si="21"/>
        <v>0</v>
      </c>
      <c r="CC49" s="502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f t="shared" si="21"/>
        <v>0</v>
      </c>
      <c r="CL49" s="467">
        <v>0</v>
      </c>
      <c r="CM49" s="797">
        <f>+CM50/CM$84+CM51</f>
        <v>0</v>
      </c>
      <c r="CN49" s="798">
        <f>+CN50/CN$84+CN51</f>
        <v>0</v>
      </c>
      <c r="CO49" s="798">
        <f>+CO50/CO$84+CO51</f>
        <v>0</v>
      </c>
      <c r="CP49" s="798">
        <f>+CP50/CP$84+CP51</f>
        <v>0</v>
      </c>
      <c r="CQ49" s="798">
        <f>+CQ50/CQ$84+CQ51</f>
        <v>0</v>
      </c>
      <c r="CR49" s="383">
        <f t="shared" si="14"/>
        <v>0</v>
      </c>
      <c r="CS49" s="537" t="e">
        <f t="shared" si="15"/>
        <v>#DIV/0!</v>
      </c>
      <c r="CT49" s="535"/>
      <c r="CU49" s="293"/>
    </row>
    <row r="50" spans="1:100" ht="12.75" customHeight="1" outlineLevel="1" x14ac:dyDescent="0.2">
      <c r="A50" s="227"/>
      <c r="B50" s="83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67">
        <v>0</v>
      </c>
      <c r="CM50" s="797">
        <v>0</v>
      </c>
      <c r="CN50" s="798">
        <v>0</v>
      </c>
      <c r="CO50" s="798">
        <v>0</v>
      </c>
      <c r="CP50" s="798">
        <v>0</v>
      </c>
      <c r="CQ50" s="799">
        <v>0</v>
      </c>
      <c r="CR50" s="383">
        <f t="shared" si="14"/>
        <v>0</v>
      </c>
      <c r="CS50" s="537" t="e">
        <f t="shared" si="15"/>
        <v>#DIV/0!</v>
      </c>
      <c r="CT50" s="535"/>
      <c r="CU50" s="293"/>
    </row>
    <row r="51" spans="1:100" ht="12.75" customHeight="1" outlineLevel="1" x14ac:dyDescent="0.2">
      <c r="A51" s="227"/>
      <c r="B51" s="83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67">
        <v>0</v>
      </c>
      <c r="CM51" s="797">
        <v>0</v>
      </c>
      <c r="CN51" s="798">
        <v>0</v>
      </c>
      <c r="CO51" s="798">
        <v>0</v>
      </c>
      <c r="CP51" s="798">
        <v>0</v>
      </c>
      <c r="CQ51" s="799">
        <v>0</v>
      </c>
      <c r="CR51" s="383">
        <f t="shared" si="14"/>
        <v>0</v>
      </c>
      <c r="CS51" s="537" t="e">
        <f t="shared" si="15"/>
        <v>#DIV/0!</v>
      </c>
      <c r="CT51" s="53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197"/>
      <c r="CL52" s="781"/>
      <c r="CM52" s="392"/>
      <c r="CN52" s="191"/>
      <c r="CO52" s="191"/>
      <c r="CP52" s="191"/>
      <c r="CQ52" s="410"/>
      <c r="CR52" s="634"/>
      <c r="CS52" s="540"/>
      <c r="CT52" s="535"/>
      <c r="CU52" s="293"/>
    </row>
    <row r="53" spans="1:100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372">
        <v>21702.134960004154</v>
      </c>
      <c r="CM53" s="740">
        <v>21718.210604842992</v>
      </c>
      <c r="CN53" s="468">
        <v>21719.943146456695</v>
      </c>
      <c r="CO53" s="468">
        <v>21776.452160517929</v>
      </c>
      <c r="CP53" s="468">
        <v>21876.369048509168</v>
      </c>
      <c r="CQ53" s="504">
        <v>21867.226238703053</v>
      </c>
      <c r="CR53" s="383">
        <f>+CQ53-CL53</f>
        <v>165.09127869889926</v>
      </c>
      <c r="CS53" s="536">
        <f>(+(CQ53/CL53-1))*100</f>
        <v>0.7607144596748272</v>
      </c>
      <c r="CT53" s="535"/>
      <c r="CU53" s="293"/>
    </row>
    <row r="54" spans="1:100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83.020716504615024</v>
      </c>
      <c r="CK54" s="558">
        <v>83.341906382099396</v>
      </c>
      <c r="CL54" s="559">
        <v>83.254486362195493</v>
      </c>
      <c r="CM54" s="800">
        <v>83.252546640487722</v>
      </c>
      <c r="CN54" s="801">
        <v>83.318530988447463</v>
      </c>
      <c r="CO54" s="801">
        <v>83.075408538049899</v>
      </c>
      <c r="CP54" s="801">
        <v>83.188117770075905</v>
      </c>
      <c r="CQ54" s="802">
        <v>83.207873910045748</v>
      </c>
      <c r="CR54" s="383"/>
      <c r="CS54" s="536"/>
      <c r="CT54" s="535"/>
      <c r="CU54" s="731" t="s">
        <v>214</v>
      </c>
    </row>
    <row r="55" spans="1:100" ht="12.75" customHeight="1" x14ac:dyDescent="0.2">
      <c r="A55" s="227"/>
      <c r="B55" s="833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2">
        <v>20496.597642199493</v>
      </c>
      <c r="CM55" s="740">
        <v>20508.567083248239</v>
      </c>
      <c r="CN55" s="468">
        <v>20507.833416990219</v>
      </c>
      <c r="CO55" s="468">
        <v>20562.105523471273</v>
      </c>
      <c r="CP55" s="468">
        <v>20660.19337560247</v>
      </c>
      <c r="CQ55" s="504">
        <v>20649.659285038328</v>
      </c>
      <c r="CR55" s="383">
        <f>+CQ55-CL55</f>
        <v>153.06164283883481</v>
      </c>
      <c r="CS55" s="536">
        <f>(+(CQ55/CL55-1))*100</f>
        <v>0.7467660999682435</v>
      </c>
      <c r="CT55" s="535"/>
      <c r="CU55" s="293"/>
      <c r="CV55" s="299"/>
    </row>
    <row r="56" spans="1:100" ht="12.75" customHeight="1" x14ac:dyDescent="0.2">
      <c r="A56" s="227"/>
      <c r="B56" s="833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82.005462927461664</v>
      </c>
      <c r="CK56" s="558">
        <v>82.359126893207829</v>
      </c>
      <c r="CL56" s="559">
        <v>82.236546199331258</v>
      </c>
      <c r="CM56" s="800">
        <v>82.227052291634024</v>
      </c>
      <c r="CN56" s="801">
        <v>82.281112954594818</v>
      </c>
      <c r="CO56" s="801">
        <v>82.016652887056424</v>
      </c>
      <c r="CP56" s="801">
        <v>82.158691025709885</v>
      </c>
      <c r="CQ56" s="802">
        <v>82.176709205681348</v>
      </c>
      <c r="CR56" s="383"/>
      <c r="CS56" s="536"/>
      <c r="CT56" s="535"/>
      <c r="CU56" s="293"/>
      <c r="CV56" s="299"/>
    </row>
    <row r="57" spans="1:100" ht="3" customHeight="1" x14ac:dyDescent="0.2">
      <c r="A57" s="227"/>
      <c r="B57" s="833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601"/>
      <c r="CL57" s="534"/>
      <c r="CM57" s="803"/>
      <c r="CN57" s="804"/>
      <c r="CO57" s="804"/>
      <c r="CP57" s="804"/>
      <c r="CQ57" s="805"/>
      <c r="CR57" s="383"/>
      <c r="CS57" s="536" t="s">
        <v>3</v>
      </c>
      <c r="CT57" s="535"/>
      <c r="CU57" s="293"/>
      <c r="CV57" s="299"/>
    </row>
    <row r="58" spans="1:100" x14ac:dyDescent="0.2">
      <c r="A58" s="227"/>
      <c r="B58" s="833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2">
        <v>4272.1543610924364</v>
      </c>
      <c r="CM58" s="740">
        <v>4339.5409099087619</v>
      </c>
      <c r="CN58" s="468">
        <v>4321.2364805589077</v>
      </c>
      <c r="CO58" s="468">
        <v>4365.1378118752355</v>
      </c>
      <c r="CP58" s="468">
        <v>4362.4973338621157</v>
      </c>
      <c r="CQ58" s="504">
        <v>4269.0825472761098</v>
      </c>
      <c r="CR58" s="383">
        <f>+CQ58-CL58</f>
        <v>-3.0718138163265394</v>
      </c>
      <c r="CS58" s="536">
        <f>(+(CQ58/CL58-1))*100</f>
        <v>-7.1903156035335591E-2</v>
      </c>
      <c r="CT58" s="535"/>
      <c r="CU58" s="293"/>
      <c r="CV58" s="299"/>
    </row>
    <row r="59" spans="1:100" x14ac:dyDescent="0.2">
      <c r="A59" s="227"/>
      <c r="B59" s="833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73.829458169304488</v>
      </c>
      <c r="CL59" s="565">
        <v>72.682377748186624</v>
      </c>
      <c r="CM59" s="806">
        <v>72.992621633531314</v>
      </c>
      <c r="CN59" s="807">
        <v>73.012031872322666</v>
      </c>
      <c r="CO59" s="807">
        <v>70.826671430188696</v>
      </c>
      <c r="CP59" s="807">
        <v>70.983947424190632</v>
      </c>
      <c r="CQ59" s="808">
        <v>70.589897519222063</v>
      </c>
      <c r="CR59" s="383"/>
      <c r="CS59" s="536"/>
      <c r="CT59" s="535"/>
      <c r="CU59" s="293"/>
      <c r="CV59" s="299"/>
    </row>
    <row r="60" spans="1:100" ht="3" customHeight="1" x14ac:dyDescent="0.2">
      <c r="A60" s="227"/>
      <c r="B60" s="833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72"/>
      <c r="CM60" s="740"/>
      <c r="CN60" s="468"/>
      <c r="CO60" s="468"/>
      <c r="CP60" s="468"/>
      <c r="CQ60" s="504"/>
      <c r="CR60" s="383"/>
      <c r="CS60" s="536"/>
      <c r="CT60" s="535"/>
      <c r="CU60" s="293"/>
      <c r="CV60" s="299"/>
    </row>
    <row r="61" spans="1:100" x14ac:dyDescent="0.2">
      <c r="A61" s="227"/>
      <c r="B61" s="833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2">
        <v>7767.9049346292786</v>
      </c>
      <c r="CM61" s="740">
        <v>7681.3576624170946</v>
      </c>
      <c r="CN61" s="468">
        <v>7696.0171136751114</v>
      </c>
      <c r="CO61" s="468">
        <v>7703.7874106036852</v>
      </c>
      <c r="CP61" s="468">
        <v>7794.6073765599522</v>
      </c>
      <c r="CQ61" s="504">
        <v>7852.8182600001846</v>
      </c>
      <c r="CR61" s="383">
        <f>+CQ61-CL61</f>
        <v>84.913325370906023</v>
      </c>
      <c r="CS61" s="536">
        <f>(+(CQ61/CL61-1))*100</f>
        <v>1.0931303367573753</v>
      </c>
      <c r="CT61" s="535"/>
      <c r="CU61" s="293"/>
      <c r="CV61" s="299"/>
    </row>
    <row r="62" spans="1:100" x14ac:dyDescent="0.2">
      <c r="A62" s="227"/>
      <c r="B62" s="833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79.038378033808115</v>
      </c>
      <c r="CL62" s="565">
        <v>79.105173704133108</v>
      </c>
      <c r="CM62" s="806">
        <v>78.891411380598285</v>
      </c>
      <c r="CN62" s="807">
        <v>79.057213436608848</v>
      </c>
      <c r="CO62" s="807">
        <v>79.058173667413826</v>
      </c>
      <c r="CP62" s="807">
        <v>79.240964883707974</v>
      </c>
      <c r="CQ62" s="808">
        <v>79.344137309167422</v>
      </c>
      <c r="CR62" s="383"/>
      <c r="CS62" s="536"/>
      <c r="CT62" s="535"/>
      <c r="CU62" s="293"/>
      <c r="CV62" s="299"/>
    </row>
    <row r="63" spans="1:100" ht="3.75" customHeight="1" x14ac:dyDescent="0.2">
      <c r="A63" s="227"/>
      <c r="B63" s="833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601"/>
      <c r="CL63" s="534"/>
      <c r="CM63" s="803"/>
      <c r="CN63" s="804"/>
      <c r="CO63" s="804"/>
      <c r="CP63" s="804"/>
      <c r="CQ63" s="805"/>
      <c r="CR63" s="383"/>
      <c r="CS63" s="536" t="s">
        <v>3</v>
      </c>
      <c r="CT63" s="535"/>
      <c r="CU63" s="293"/>
      <c r="CV63" s="299"/>
    </row>
    <row r="64" spans="1:100" x14ac:dyDescent="0.2">
      <c r="A64" s="227"/>
      <c r="B64" s="833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2">
        <v>7909.2075785320631</v>
      </c>
      <c r="CM64" s="740">
        <v>7941.0663714489756</v>
      </c>
      <c r="CN64" s="468">
        <v>7943.8907502725888</v>
      </c>
      <c r="CO64" s="468">
        <v>7946.4998517084514</v>
      </c>
      <c r="CP64" s="468">
        <v>7958.3084061953305</v>
      </c>
      <c r="CQ64" s="504">
        <v>7962.3679402609278</v>
      </c>
      <c r="CR64" s="383">
        <f>+CQ64-CL64</f>
        <v>53.1603617288647</v>
      </c>
      <c r="CS64" s="536">
        <f>(+(CQ64/CL64-1))*100</f>
        <v>0.67213258978253698</v>
      </c>
      <c r="CT64" s="535"/>
      <c r="CU64" s="293"/>
      <c r="CV64" s="299"/>
    </row>
    <row r="65" spans="1:100" x14ac:dyDescent="0.2">
      <c r="A65" s="227"/>
      <c r="B65" s="833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92.246275379063945</v>
      </c>
      <c r="CL65" s="565">
        <v>92.257000714721087</v>
      </c>
      <c r="CM65" s="806">
        <v>92.292887097431816</v>
      </c>
      <c r="CN65" s="807">
        <v>92.286825430953641</v>
      </c>
      <c r="CO65" s="807">
        <v>92.304758600891063</v>
      </c>
      <c r="CP65" s="807">
        <v>92.32824492862683</v>
      </c>
      <c r="CQ65" s="808">
        <v>92.350030352672718</v>
      </c>
      <c r="CR65" s="383"/>
      <c r="CS65" s="536"/>
      <c r="CT65" s="535"/>
      <c r="CU65" s="293"/>
      <c r="CV65" s="299"/>
    </row>
    <row r="66" spans="1:100" ht="3" customHeight="1" x14ac:dyDescent="0.2">
      <c r="A66" s="227"/>
      <c r="B66" s="833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72"/>
      <c r="CM66" s="740"/>
      <c r="CN66" s="468"/>
      <c r="CO66" s="468"/>
      <c r="CP66" s="468"/>
      <c r="CQ66" s="504"/>
      <c r="CR66" s="383"/>
      <c r="CS66" s="536"/>
      <c r="CT66" s="535"/>
      <c r="CU66" s="293"/>
      <c r="CV66" s="299"/>
    </row>
    <row r="67" spans="1:100" x14ac:dyDescent="0.2">
      <c r="A67" s="227"/>
      <c r="B67" s="833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2">
        <v>547.33076794571218</v>
      </c>
      <c r="CM67" s="740">
        <v>546.60213947340901</v>
      </c>
      <c r="CN67" s="468">
        <v>546.68907248361313</v>
      </c>
      <c r="CO67" s="468">
        <v>546.68044928390475</v>
      </c>
      <c r="CP67" s="468">
        <v>544.78025898507087</v>
      </c>
      <c r="CQ67" s="504">
        <v>565.390537501106</v>
      </c>
      <c r="CR67" s="383">
        <f>+CQ67-CL67</f>
        <v>18.059769555393814</v>
      </c>
      <c r="CS67" s="536">
        <f>(+(CQ67/CL67-1))*100</f>
        <v>3.2996079542864543</v>
      </c>
      <c r="CT67" s="535"/>
      <c r="CU67" s="293"/>
      <c r="CV67" s="299"/>
    </row>
    <row r="68" spans="1:100" ht="12.75" customHeight="1" x14ac:dyDescent="0.2">
      <c r="A68" s="227"/>
      <c r="B68" s="833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74.221079190145517</v>
      </c>
      <c r="CL68" s="565">
        <v>74.486610358627729</v>
      </c>
      <c r="CM68" s="806">
        <v>74.3507308303559</v>
      </c>
      <c r="CN68" s="807">
        <v>74.149909122892538</v>
      </c>
      <c r="CO68" s="807">
        <v>74.356299648570598</v>
      </c>
      <c r="CP68" s="807">
        <v>74.298362696564794</v>
      </c>
      <c r="CQ68" s="808">
        <v>74.985804590765994</v>
      </c>
      <c r="CR68" s="383"/>
      <c r="CS68" s="536"/>
      <c r="CT68" s="535"/>
      <c r="CU68" s="293"/>
      <c r="CV68" s="299"/>
    </row>
    <row r="69" spans="1:100" s="483" customFormat="1" ht="4.5" customHeight="1" x14ac:dyDescent="0.2">
      <c r="A69" s="227"/>
      <c r="B69" s="833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488"/>
      <c r="CL69" s="782"/>
      <c r="CM69" s="489"/>
      <c r="CN69" s="490"/>
      <c r="CO69" s="490"/>
      <c r="CP69" s="490"/>
      <c r="CQ69" s="503"/>
      <c r="CR69" s="635"/>
      <c r="CS69" s="541"/>
      <c r="CT69" s="535"/>
      <c r="CU69" s="482"/>
      <c r="CV69" s="491"/>
    </row>
    <row r="70" spans="1:100" ht="12.75" customHeight="1" x14ac:dyDescent="0.2">
      <c r="A70" s="227"/>
      <c r="B70" s="833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5531.201196149701</v>
      </c>
      <c r="CK70" s="459">
        <v>5946.3327570524607</v>
      </c>
      <c r="CL70" s="468">
        <v>5724.603010338682</v>
      </c>
      <c r="CM70" s="740">
        <v>5725.6961744258961</v>
      </c>
      <c r="CN70" s="468">
        <v>5674.3041537816553</v>
      </c>
      <c r="CO70" s="468">
        <v>5722.7617738594572</v>
      </c>
      <c r="CP70" s="468">
        <v>5821.443600349714</v>
      </c>
      <c r="CQ70" s="504">
        <v>5818.9125352763313</v>
      </c>
      <c r="CR70" s="383">
        <f t="shared" ref="CR70:CR77" si="22">+CQ70-CL70</f>
        <v>94.309524937649257</v>
      </c>
      <c r="CS70" s="536">
        <f t="shared" ref="CS70:CS77" si="23">(+(CQ70/CL70-1))*100</f>
        <v>1.6474421853764465</v>
      </c>
      <c r="CT70" s="535"/>
      <c r="CU70" s="293"/>
      <c r="CV70" s="299"/>
    </row>
    <row r="71" spans="1:100" x14ac:dyDescent="0.2">
      <c r="A71" s="227"/>
      <c r="B71" s="83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2449.4980466690954</v>
      </c>
      <c r="CK71" s="459">
        <v>2879.1445181727408</v>
      </c>
      <c r="CL71" s="468">
        <v>2626.2615269999997</v>
      </c>
      <c r="CM71" s="740">
        <v>2633.6591456443157</v>
      </c>
      <c r="CN71" s="468">
        <v>2572.139008446793</v>
      </c>
      <c r="CO71" s="468">
        <v>2579.8425750371721</v>
      </c>
      <c r="CP71" s="468">
        <v>2671.6737629555387</v>
      </c>
      <c r="CQ71" s="504">
        <v>2667.200619064869</v>
      </c>
      <c r="CR71" s="383">
        <f t="shared" si="22"/>
        <v>40.939092064869328</v>
      </c>
      <c r="CS71" s="536">
        <f t="shared" si="23"/>
        <v>1.5588353118676013</v>
      </c>
      <c r="CT71" s="535"/>
      <c r="CU71" s="293"/>
      <c r="CV71" s="299"/>
    </row>
    <row r="72" spans="1:100" x14ac:dyDescent="0.2">
      <c r="A72" s="227"/>
      <c r="B72" s="83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596.64105278279874</v>
      </c>
      <c r="CK72" s="459">
        <v>604.51986994606409</v>
      </c>
      <c r="CL72" s="468">
        <v>632.08862772448981</v>
      </c>
      <c r="CM72" s="740">
        <v>632.09849178571426</v>
      </c>
      <c r="CN72" s="468">
        <v>632.72769179737611</v>
      </c>
      <c r="CO72" s="468">
        <v>632.73085810058308</v>
      </c>
      <c r="CP72" s="468">
        <v>632.7356781807581</v>
      </c>
      <c r="CQ72" s="504">
        <v>632.74004651895041</v>
      </c>
      <c r="CR72" s="383">
        <f t="shared" si="22"/>
        <v>0.65141879446059647</v>
      </c>
      <c r="CS72" s="536">
        <f t="shared" si="23"/>
        <v>0.1030581418314247</v>
      </c>
      <c r="CT72" s="535"/>
      <c r="CU72" s="293"/>
      <c r="CV72" s="299"/>
    </row>
    <row r="73" spans="1:100" x14ac:dyDescent="0.2">
      <c r="A73" s="227"/>
      <c r="B73" s="83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874.38466787780749</v>
      </c>
      <c r="CK73" s="459">
        <v>852.48080393365603</v>
      </c>
      <c r="CL73" s="468">
        <v>864.96575887419237</v>
      </c>
      <c r="CM73" s="740">
        <v>858.5909380858659</v>
      </c>
      <c r="CN73" s="468">
        <v>753.10251434748693</v>
      </c>
      <c r="CO73" s="468">
        <v>793.89893072170264</v>
      </c>
      <c r="CP73" s="468">
        <v>800.48537054341693</v>
      </c>
      <c r="CQ73" s="504">
        <v>802.69487675251276</v>
      </c>
      <c r="CR73" s="383">
        <f t="shared" si="22"/>
        <v>-62.27088212167962</v>
      </c>
      <c r="CS73" s="536">
        <f t="shared" si="23"/>
        <v>-7.1992308924146435</v>
      </c>
      <c r="CT73" s="535"/>
      <c r="CU73" s="293"/>
      <c r="CV73" s="299"/>
    </row>
    <row r="74" spans="1:100" x14ac:dyDescent="0.2">
      <c r="A74" s="227"/>
      <c r="B74" s="83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1610.6774288199992</v>
      </c>
      <c r="CK74" s="459">
        <v>1610.1875649999997</v>
      </c>
      <c r="CL74" s="468">
        <v>1601.2870967399999</v>
      </c>
      <c r="CM74" s="740">
        <v>1601.34759891</v>
      </c>
      <c r="CN74" s="468">
        <v>1716.3349391899997</v>
      </c>
      <c r="CO74" s="468">
        <v>1716.2894100000001</v>
      </c>
      <c r="CP74" s="468">
        <v>1716.54878867</v>
      </c>
      <c r="CQ74" s="504">
        <v>1716.2769929399994</v>
      </c>
      <c r="CR74" s="383">
        <f t="shared" si="22"/>
        <v>114.98989619999952</v>
      </c>
      <c r="CS74" s="536">
        <f t="shared" si="23"/>
        <v>7.1810917876065528</v>
      </c>
      <c r="CT74" s="535"/>
      <c r="CU74" s="293"/>
      <c r="CV74" s="299"/>
    </row>
    <row r="75" spans="1:100" x14ac:dyDescent="0.2">
      <c r="A75" s="227"/>
      <c r="B75" s="833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8">
        <v>736.56181556195952</v>
      </c>
      <c r="AD75" s="758">
        <v>914.07925072046123</v>
      </c>
      <c r="AE75" s="758">
        <v>845.29349710982672</v>
      </c>
      <c r="AF75" s="758">
        <v>853.32202898550713</v>
      </c>
      <c r="AG75" s="758">
        <v>452.23018867924532</v>
      </c>
      <c r="AH75" s="758">
        <v>286.8849056603774</v>
      </c>
      <c r="AI75" s="758">
        <v>405.69752906976748</v>
      </c>
      <c r="AJ75" s="758">
        <v>337.11382823871901</v>
      </c>
      <c r="AK75" s="758">
        <v>461.14206695778739</v>
      </c>
      <c r="AL75" s="758">
        <v>647.58093158660859</v>
      </c>
      <c r="AM75" s="758">
        <v>741.15676855895185</v>
      </c>
      <c r="AN75" s="758">
        <v>1031.087609329446</v>
      </c>
      <c r="AO75" s="758">
        <v>1279.5123906705537</v>
      </c>
      <c r="AP75" s="758">
        <v>1040.9766763848397</v>
      </c>
      <c r="AQ75" s="758">
        <v>1037.1906705539357</v>
      </c>
      <c r="AR75" s="758">
        <v>1174.371137026239</v>
      </c>
      <c r="AS75" s="758">
        <v>873.14125364431493</v>
      </c>
      <c r="AT75" s="758">
        <v>675.71865889212825</v>
      </c>
      <c r="AU75" s="459">
        <v>672.7739067055395</v>
      </c>
      <c r="AV75" s="759">
        <v>552.31967930029145</v>
      </c>
      <c r="AW75" s="758">
        <v>693.40102040816316</v>
      </c>
      <c r="AX75" s="758">
        <v>906.33790087463535</v>
      </c>
      <c r="AY75" s="758">
        <v>790.93221574344022</v>
      </c>
      <c r="AZ75" s="758">
        <v>1054.503498542274</v>
      </c>
      <c r="BA75" s="758">
        <v>1612.7723032069971</v>
      </c>
      <c r="BB75" s="758">
        <v>1394.4810495626821</v>
      </c>
      <c r="BC75" s="758">
        <v>1227.6954810495624</v>
      </c>
      <c r="BD75" s="758">
        <v>1021.1325072886295</v>
      </c>
      <c r="BE75" s="758">
        <v>847.10451895043741</v>
      </c>
      <c r="BF75" s="758">
        <v>734.68192419825061</v>
      </c>
      <c r="BG75" s="758">
        <v>921.40116618075785</v>
      </c>
      <c r="BH75" s="758">
        <v>745.25335276967928</v>
      </c>
      <c r="BI75" s="758">
        <v>918.84554447542007</v>
      </c>
      <c r="BJ75" s="759">
        <v>711.55029154518945</v>
      </c>
      <c r="BK75" s="758">
        <v>719.8107871720116</v>
      </c>
      <c r="BL75" s="760">
        <v>640.78469387755104</v>
      </c>
      <c r="BM75" s="75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2004.0191407685847</v>
      </c>
      <c r="CK75" s="459">
        <v>2410.1140768500732</v>
      </c>
      <c r="CL75" s="468">
        <v>2139.8785105289162</v>
      </c>
      <c r="CM75" s="740">
        <v>2138.8184369101614</v>
      </c>
      <c r="CN75" s="468">
        <v>1970.4101705099069</v>
      </c>
      <c r="CO75" s="468">
        <v>2020.0105279577906</v>
      </c>
      <c r="CP75" s="468">
        <v>2121.1373422631841</v>
      </c>
      <c r="CQ75" s="504">
        <v>2120.0981391236714</v>
      </c>
      <c r="CR75" s="383">
        <f t="shared" si="22"/>
        <v>-19.78037140524475</v>
      </c>
      <c r="CS75" s="536">
        <f t="shared" si="23"/>
        <v>-0.92436889794998978</v>
      </c>
      <c r="CT75" s="535"/>
      <c r="CU75" s="293"/>
      <c r="CV75" s="299"/>
    </row>
    <row r="76" spans="1:100" x14ac:dyDescent="0.2">
      <c r="A76" s="227"/>
      <c r="B76" s="83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8">
        <v>688.74769452449561</v>
      </c>
      <c r="AD76" s="758">
        <v>626.13717579250726</v>
      </c>
      <c r="AE76" s="758">
        <v>567.09205202312148</v>
      </c>
      <c r="AF76" s="758">
        <v>561.23869565217387</v>
      </c>
      <c r="AG76" s="758">
        <v>232.92119013062413</v>
      </c>
      <c r="AH76" s="758">
        <v>150.57576197387522</v>
      </c>
      <c r="AI76" s="758">
        <v>259.3228197674419</v>
      </c>
      <c r="AJ76" s="758">
        <v>239.15240174672488</v>
      </c>
      <c r="AK76" s="758">
        <v>325.52416302765641</v>
      </c>
      <c r="AL76" s="758">
        <v>448.84745269286759</v>
      </c>
      <c r="AM76" s="758">
        <v>500.26390101892275</v>
      </c>
      <c r="AN76" s="758">
        <v>735.72565597667642</v>
      </c>
      <c r="AO76" s="758">
        <v>989.24052478134092</v>
      </c>
      <c r="AP76" s="758">
        <v>725.91895043731779</v>
      </c>
      <c r="AQ76" s="758">
        <v>743.83002915451868</v>
      </c>
      <c r="AR76" s="758">
        <v>796.0211370262391</v>
      </c>
      <c r="AS76" s="758">
        <v>608.88862973760934</v>
      </c>
      <c r="AT76" s="758">
        <v>548.46545189504377</v>
      </c>
      <c r="AU76" s="459">
        <v>580.49241982507294</v>
      </c>
      <c r="AV76" s="759">
        <v>396.40291545189496</v>
      </c>
      <c r="AW76" s="758">
        <v>564.58731778425647</v>
      </c>
      <c r="AX76" s="758">
        <v>572.35306122448981</v>
      </c>
      <c r="AY76" s="758">
        <v>488.63979591836733</v>
      </c>
      <c r="AZ76" s="758">
        <v>677.245189504373</v>
      </c>
      <c r="BA76" s="758">
        <v>1376.2438775510202</v>
      </c>
      <c r="BB76" s="758">
        <v>1160.2274052478133</v>
      </c>
      <c r="BC76" s="758">
        <v>917.11399416909603</v>
      </c>
      <c r="BD76" s="758">
        <v>716.95495626822151</v>
      </c>
      <c r="BE76" s="758">
        <v>554.2532069970847</v>
      </c>
      <c r="BF76" s="758">
        <v>472.04183673469385</v>
      </c>
      <c r="BG76" s="758">
        <v>597.13921282798822</v>
      </c>
      <c r="BH76" s="758">
        <v>426.84008746355693</v>
      </c>
      <c r="BI76" s="758">
        <v>646.52668859719847</v>
      </c>
      <c r="BJ76" s="759">
        <v>471.75174927113704</v>
      </c>
      <c r="BK76" s="758">
        <v>448.43790087463555</v>
      </c>
      <c r="BL76" s="760">
        <v>330.46268221574343</v>
      </c>
      <c r="BM76" s="75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1633.8306901907774</v>
      </c>
      <c r="CK76" s="459">
        <v>2063.2928562564171</v>
      </c>
      <c r="CL76" s="468">
        <v>1777.5416385447238</v>
      </c>
      <c r="CM76" s="740">
        <v>1780.6418689642956</v>
      </c>
      <c r="CN76" s="468">
        <v>1720.5782209424201</v>
      </c>
      <c r="CO76" s="468">
        <v>1728.4825700260881</v>
      </c>
      <c r="CP76" s="468">
        <v>1823.9475278897671</v>
      </c>
      <c r="CQ76" s="504">
        <v>1819.3839778311587</v>
      </c>
      <c r="CR76" s="383">
        <f t="shared" si="22"/>
        <v>41.842339286434935</v>
      </c>
      <c r="CS76" s="536">
        <f t="shared" si="23"/>
        <v>2.3539442553194512</v>
      </c>
      <c r="CT76" s="535"/>
      <c r="CU76" s="293"/>
      <c r="CV76" s="299"/>
    </row>
    <row r="77" spans="1:100" x14ac:dyDescent="0.2">
      <c r="A77" s="227"/>
      <c r="B77" s="83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8">
        <v>47.814121037463998</v>
      </c>
      <c r="AD77" s="758">
        <v>287.94207492795385</v>
      </c>
      <c r="AE77" s="758">
        <v>278.20144508670518</v>
      </c>
      <c r="AF77" s="758">
        <v>292.08333333333326</v>
      </c>
      <c r="AG77" s="758">
        <v>219.30899854862116</v>
      </c>
      <c r="AH77" s="758">
        <v>136.30914368650218</v>
      </c>
      <c r="AI77" s="758">
        <v>146.37470930232558</v>
      </c>
      <c r="AJ77" s="758">
        <v>97.96142649199416</v>
      </c>
      <c r="AK77" s="758">
        <v>135.61790393013095</v>
      </c>
      <c r="AL77" s="758">
        <v>198.73347889374102</v>
      </c>
      <c r="AM77" s="758">
        <v>240.89286754002921</v>
      </c>
      <c r="AN77" s="758">
        <v>295.36195335276966</v>
      </c>
      <c r="AO77" s="758">
        <v>290.27186588921285</v>
      </c>
      <c r="AP77" s="758">
        <v>315.05772594752193</v>
      </c>
      <c r="AQ77" s="758">
        <v>293.36064139941703</v>
      </c>
      <c r="AR77" s="758">
        <v>378.34999999999997</v>
      </c>
      <c r="AS77" s="758">
        <v>264.25262390670554</v>
      </c>
      <c r="AT77" s="758">
        <v>127.25320699708446</v>
      </c>
      <c r="AU77" s="459">
        <v>92.281486880466531</v>
      </c>
      <c r="AV77" s="759">
        <v>155.9167638483965</v>
      </c>
      <c r="AW77" s="758">
        <v>128.81370262390675</v>
      </c>
      <c r="AX77" s="758">
        <v>333.9848396501456</v>
      </c>
      <c r="AY77" s="758">
        <v>302.2924198250729</v>
      </c>
      <c r="AZ77" s="758">
        <v>377.25830903790086</v>
      </c>
      <c r="BA77" s="758">
        <v>236.52842565597675</v>
      </c>
      <c r="BB77" s="758">
        <v>234.25364431486881</v>
      </c>
      <c r="BC77" s="758">
        <v>310.58148688046634</v>
      </c>
      <c r="BD77" s="758">
        <v>304.17755102040815</v>
      </c>
      <c r="BE77" s="758">
        <v>292.85131195335271</v>
      </c>
      <c r="BF77" s="758">
        <v>262.64008746355677</v>
      </c>
      <c r="BG77" s="758">
        <v>324.26195335276964</v>
      </c>
      <c r="BH77" s="758">
        <v>318.41326530612236</v>
      </c>
      <c r="BI77" s="758">
        <v>272.31885587822165</v>
      </c>
      <c r="BJ77" s="759">
        <v>239.79854227405241</v>
      </c>
      <c r="BK77" s="758">
        <v>271.37288629737606</v>
      </c>
      <c r="BL77" s="760">
        <v>310.32201166180761</v>
      </c>
      <c r="BM77" s="75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370.18845057780743</v>
      </c>
      <c r="CK77" s="459">
        <v>346.82122059365616</v>
      </c>
      <c r="CL77" s="468">
        <v>362.33687198419244</v>
      </c>
      <c r="CM77" s="740">
        <v>358.176567945866</v>
      </c>
      <c r="CN77" s="468">
        <v>249.83194956748682</v>
      </c>
      <c r="CO77" s="468">
        <v>291.52795793170276</v>
      </c>
      <c r="CP77" s="468">
        <v>297.18981437341688</v>
      </c>
      <c r="CQ77" s="504">
        <v>300.71416129251281</v>
      </c>
      <c r="CR77" s="383">
        <f t="shared" si="22"/>
        <v>-61.622710691679629</v>
      </c>
      <c r="CS77" s="536">
        <f t="shared" si="23"/>
        <v>-17.007021767955209</v>
      </c>
      <c r="CT77" s="535"/>
      <c r="CU77" s="293"/>
      <c r="CV77" s="299"/>
    </row>
    <row r="78" spans="1:100" ht="12.75" hidden="1" customHeight="1" outlineLevel="1" x14ac:dyDescent="0.2">
      <c r="A78" s="227"/>
      <c r="B78" s="83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474">
        <v>0</v>
      </c>
      <c r="CL78" s="473">
        <v>0</v>
      </c>
      <c r="CM78" s="741">
        <v>0</v>
      </c>
      <c r="CN78" s="473">
        <v>0</v>
      </c>
      <c r="CO78" s="473">
        <v>0</v>
      </c>
      <c r="CP78" s="473">
        <v>0</v>
      </c>
      <c r="CQ78" s="505">
        <v>0</v>
      </c>
      <c r="CR78" s="383"/>
      <c r="CS78" s="536">
        <v>0</v>
      </c>
      <c r="CT78" s="535"/>
      <c r="CU78" s="293"/>
      <c r="CV78" s="299"/>
    </row>
    <row r="79" spans="1:100" collapsed="1" x14ac:dyDescent="0.2">
      <c r="A79" s="227"/>
      <c r="B79" s="83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16490.254496063491</v>
      </c>
      <c r="CK79" s="459">
        <v>16485.481595397301</v>
      </c>
      <c r="CL79" s="468">
        <v>16514.052327009555</v>
      </c>
      <c r="CM79" s="740">
        <v>16565.090482486226</v>
      </c>
      <c r="CN79" s="468">
        <v>16547.7889513011</v>
      </c>
      <c r="CO79" s="468">
        <v>16560.180247193224</v>
      </c>
      <c r="CP79" s="468">
        <v>16594.645861468733</v>
      </c>
      <c r="CQ79" s="468">
        <v>16599.534139508098</v>
      </c>
      <c r="CR79" s="383">
        <f>+CQ79-CL79</f>
        <v>85.48181249854315</v>
      </c>
      <c r="CS79" s="536">
        <f>(+(CQ79/CL79-1))*100</f>
        <v>0.51763074747397386</v>
      </c>
      <c r="CT79" s="535"/>
      <c r="CU79" s="293"/>
      <c r="CV79" s="299"/>
    </row>
    <row r="80" spans="1:100" ht="12.75" hidden="1" customHeight="1" x14ac:dyDescent="0.2">
      <c r="A80" s="227"/>
      <c r="B80" s="83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5">
        <v>14382.203768626488</v>
      </c>
      <c r="CB80" s="735"/>
      <c r="CC80" s="624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469"/>
      <c r="CM80" s="742"/>
      <c r="CN80" s="532"/>
      <c r="CO80" s="532">
        <v>14355.068793996428</v>
      </c>
      <c r="CP80" s="532">
        <v>14355.068793996428</v>
      </c>
      <c r="CQ80" s="624"/>
      <c r="CR80" s="383">
        <f>+(CQ80-CL80)*100</f>
        <v>0</v>
      </c>
      <c r="CS80" s="536" t="s">
        <v>3</v>
      </c>
      <c r="CT80" s="535"/>
      <c r="CU80" s="293"/>
      <c r="CV80" s="299"/>
    </row>
    <row r="81" spans="1:100" x14ac:dyDescent="0.2">
      <c r="A81" s="227"/>
      <c r="B81" s="833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95.01156887525741</v>
      </c>
      <c r="CK81" s="618">
        <v>95.041055386882007</v>
      </c>
      <c r="CL81" s="619">
        <v>95.08926912443701</v>
      </c>
      <c r="CM81" s="743">
        <v>95.092829380361906</v>
      </c>
      <c r="CN81" s="619">
        <v>95.098548327111999</v>
      </c>
      <c r="CO81" s="619">
        <v>95.107808996648203</v>
      </c>
      <c r="CP81" s="619">
        <v>95.123135577029601</v>
      </c>
      <c r="CQ81" s="619">
        <v>95.130455133980803</v>
      </c>
      <c r="CR81" s="383">
        <f>+CQ81-CL81</f>
        <v>4.1186009543793034E-2</v>
      </c>
      <c r="CS81" s="536"/>
      <c r="CT81" s="53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207"/>
      <c r="CL82" s="783"/>
      <c r="CM82" s="395"/>
      <c r="CN82" s="357"/>
      <c r="CO82" s="357"/>
      <c r="CP82" s="357"/>
      <c r="CQ82" s="412"/>
      <c r="CR82" s="633"/>
      <c r="CS82" s="542"/>
      <c r="CT82" s="53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4">+J84+0.1</f>
        <v>7.0699999999999994</v>
      </c>
      <c r="K83" s="138">
        <f t="shared" si="24"/>
        <v>7.0699999999999994</v>
      </c>
      <c r="L83" s="131">
        <f t="shared" si="24"/>
        <v>7.0699999999999994</v>
      </c>
      <c r="M83" s="132">
        <f t="shared" si="24"/>
        <v>7.0699999999999994</v>
      </c>
      <c r="N83" s="138">
        <f t="shared" si="24"/>
        <v>7.0699999999999994</v>
      </c>
      <c r="O83" s="138">
        <f t="shared" si="24"/>
        <v>7.0699999999999994</v>
      </c>
      <c r="P83" s="179">
        <v>7.07</v>
      </c>
      <c r="Q83" s="138">
        <f t="shared" ref="Q83:Y83" si="25">+Q84+0.1</f>
        <v>7.0699999999999994</v>
      </c>
      <c r="R83" s="138">
        <f t="shared" si="25"/>
        <v>7.0699999999999994</v>
      </c>
      <c r="S83" s="199">
        <f t="shared" si="25"/>
        <v>7.0699999999999994</v>
      </c>
      <c r="T83" s="199">
        <f t="shared" si="25"/>
        <v>7.0699999999999994</v>
      </c>
      <c r="U83" s="199">
        <f t="shared" si="25"/>
        <v>7.0699999999999994</v>
      </c>
      <c r="V83" s="199">
        <f t="shared" si="25"/>
        <v>7.0699999999999994</v>
      </c>
      <c r="W83" s="199">
        <f t="shared" si="25"/>
        <v>7.0699999999999994</v>
      </c>
      <c r="X83" s="199">
        <f t="shared" si="25"/>
        <v>7.0699999999999994</v>
      </c>
      <c r="Y83" s="199">
        <f t="shared" si="25"/>
        <v>7.0699999999999994</v>
      </c>
      <c r="Z83" s="199">
        <f t="shared" ref="Z83:AH83" si="26">+Z84+0.1</f>
        <v>7.0699999999999994</v>
      </c>
      <c r="AA83" s="199">
        <f t="shared" si="26"/>
        <v>7.0699999999999994</v>
      </c>
      <c r="AB83" s="199">
        <f t="shared" si="26"/>
        <v>7.06</v>
      </c>
      <c r="AC83" s="199">
        <f t="shared" si="26"/>
        <v>7.04</v>
      </c>
      <c r="AD83" s="199">
        <f t="shared" si="26"/>
        <v>7.04</v>
      </c>
      <c r="AE83" s="199">
        <f t="shared" si="26"/>
        <v>7.02</v>
      </c>
      <c r="AF83" s="199">
        <f t="shared" si="26"/>
        <v>7</v>
      </c>
      <c r="AG83" s="199">
        <f t="shared" si="26"/>
        <v>6.9899999999999993</v>
      </c>
      <c r="AH83" s="199">
        <f t="shared" si="26"/>
        <v>6.9899999999999993</v>
      </c>
      <c r="AI83" s="199">
        <f t="shared" ref="AI83:CP83" si="27">+AI84+0.1</f>
        <v>6.9799999999999995</v>
      </c>
      <c r="AJ83" s="199">
        <f t="shared" si="27"/>
        <v>6.97</v>
      </c>
      <c r="AK83" s="199">
        <v>6.97</v>
      </c>
      <c r="AL83" s="199">
        <f t="shared" si="27"/>
        <v>6.97</v>
      </c>
      <c r="AM83" s="199">
        <f t="shared" si="27"/>
        <v>6.97</v>
      </c>
      <c r="AN83" s="199">
        <f t="shared" si="27"/>
        <v>6.96</v>
      </c>
      <c r="AO83" s="199">
        <f t="shared" si="27"/>
        <v>6.96</v>
      </c>
      <c r="AP83" s="199">
        <f t="shared" si="27"/>
        <v>6.96</v>
      </c>
      <c r="AQ83" s="199">
        <f t="shared" si="27"/>
        <v>6.96</v>
      </c>
      <c r="AR83" s="199">
        <f t="shared" si="27"/>
        <v>6.96</v>
      </c>
      <c r="AS83" s="199">
        <f t="shared" si="27"/>
        <v>6.96</v>
      </c>
      <c r="AT83" s="199">
        <f t="shared" si="27"/>
        <v>6.96</v>
      </c>
      <c r="AU83" s="367">
        <f>+AU84+0.1</f>
        <v>6.96</v>
      </c>
      <c r="AV83" s="396">
        <f t="shared" si="27"/>
        <v>6.96</v>
      </c>
      <c r="AW83" s="199">
        <f>+AW84+0.1</f>
        <v>6.96</v>
      </c>
      <c r="AX83" s="199">
        <f>+AX84+0.1</f>
        <v>6.96</v>
      </c>
      <c r="AY83" s="199">
        <f t="shared" si="27"/>
        <v>6.96</v>
      </c>
      <c r="AZ83" s="199">
        <f t="shared" si="27"/>
        <v>6.96</v>
      </c>
      <c r="BA83" s="199">
        <f t="shared" si="27"/>
        <v>6.96</v>
      </c>
      <c r="BB83" s="199">
        <f t="shared" si="27"/>
        <v>6.96</v>
      </c>
      <c r="BC83" s="199">
        <f t="shared" si="27"/>
        <v>6.96</v>
      </c>
      <c r="BD83" s="199">
        <f t="shared" si="27"/>
        <v>6.96</v>
      </c>
      <c r="BE83" s="199">
        <f t="shared" si="27"/>
        <v>6.96</v>
      </c>
      <c r="BF83" s="199">
        <f>+BF84+0.1</f>
        <v>6.96</v>
      </c>
      <c r="BG83" s="199">
        <f>+BG84+0.1</f>
        <v>6.96</v>
      </c>
      <c r="BH83" s="199">
        <f t="shared" si="27"/>
        <v>6.96</v>
      </c>
      <c r="BI83" s="199">
        <f>+BI84+0.1</f>
        <v>6.96</v>
      </c>
      <c r="BJ83" s="199">
        <f>+BJ84+0.1</f>
        <v>6.96</v>
      </c>
      <c r="BK83" s="199">
        <f t="shared" si="27"/>
        <v>6.96</v>
      </c>
      <c r="BL83" s="45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7"/>
        <v>6.96</v>
      </c>
      <c r="BQ83" s="367">
        <f t="shared" si="27"/>
        <v>6.96</v>
      </c>
      <c r="BR83" s="367">
        <f>+BR84+0.1</f>
        <v>6.96</v>
      </c>
      <c r="BS83" s="465">
        <f t="shared" si="27"/>
        <v>6.96</v>
      </c>
      <c r="BT83" s="367">
        <f t="shared" si="27"/>
        <v>6.96</v>
      </c>
      <c r="BU83" s="466">
        <f>+BU84+0.1</f>
        <v>6.96</v>
      </c>
      <c r="BV83" s="466">
        <f t="shared" si="27"/>
        <v>6.96</v>
      </c>
      <c r="BW83" s="466">
        <f>+BW84+0.1</f>
        <v>6.96</v>
      </c>
      <c r="BX83" s="466">
        <f>+BX84+0.1</f>
        <v>6.96</v>
      </c>
      <c r="BY83" s="367">
        <f t="shared" si="27"/>
        <v>6.96</v>
      </c>
      <c r="BZ83" s="466">
        <f>+BZ84+0.1</f>
        <v>6.96</v>
      </c>
      <c r="CA83" s="367">
        <f>+CA84+0.1</f>
        <v>6.96</v>
      </c>
      <c r="CB83" s="367">
        <f>+CB84+0.1</f>
        <v>6.96</v>
      </c>
      <c r="CC83" s="466">
        <f t="shared" si="27"/>
        <v>6.96</v>
      </c>
      <c r="CD83" s="46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7"/>
        <v>6.96</v>
      </c>
      <c r="CI83" s="367">
        <f t="shared" ref="CI83:CM83" si="28">+CI84+0.1</f>
        <v>6.96</v>
      </c>
      <c r="CJ83" s="367">
        <f>+CJ84+0.1</f>
        <v>6.96</v>
      </c>
      <c r="CK83" s="367">
        <f>+CK84+0.1</f>
        <v>6.96</v>
      </c>
      <c r="CL83" s="465">
        <v>6.96</v>
      </c>
      <c r="CM83" s="809">
        <f t="shared" si="28"/>
        <v>6.96</v>
      </c>
      <c r="CN83" s="810">
        <f>+CN84+0.1</f>
        <v>6.96</v>
      </c>
      <c r="CO83" s="810">
        <f t="shared" si="27"/>
        <v>6.96</v>
      </c>
      <c r="CP83" s="810">
        <f t="shared" si="27"/>
        <v>6.96</v>
      </c>
      <c r="CQ83" s="811">
        <f>+CQ84+0.1</f>
        <v>6.96</v>
      </c>
      <c r="CR83" s="383">
        <f>+CQ83-CL83</f>
        <v>0</v>
      </c>
      <c r="CS83" s="536">
        <f>(+(CQ83/CL83-1))*100</f>
        <v>0</v>
      </c>
      <c r="CT83" s="53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65">
        <v>6.86</v>
      </c>
      <c r="CM84" s="809">
        <v>6.86</v>
      </c>
      <c r="CN84" s="810">
        <v>6.86</v>
      </c>
      <c r="CO84" s="810">
        <v>6.86</v>
      </c>
      <c r="CP84" s="810">
        <v>6.86</v>
      </c>
      <c r="CQ84" s="811">
        <v>6.86</v>
      </c>
      <c r="CR84" s="383">
        <f>+CQ84-CL84</f>
        <v>0</v>
      </c>
      <c r="CS84" s="536">
        <f>(+(CQ84/CL84-1))*100</f>
        <v>0</v>
      </c>
      <c r="CT84" s="53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6.9465140022181657</v>
      </c>
      <c r="CL85" s="700">
        <v>6.9525585824010019</v>
      </c>
      <c r="CM85" s="702">
        <v>6.9645376285686158</v>
      </c>
      <c r="CN85" s="700">
        <v>6.9428154037001075</v>
      </c>
      <c r="CO85" s="700">
        <v>6.9609946018174256</v>
      </c>
      <c r="CP85" s="700">
        <v>6.9543855843810807</v>
      </c>
      <c r="CQ85" s="701">
        <v>6.9455657694494857</v>
      </c>
      <c r="CR85" s="383">
        <f>+CQ85-CL85</f>
        <v>-6.9928129515162141E-3</v>
      </c>
      <c r="CS85" s="536">
        <f>(+(CQ85/CL85-1))*100</f>
        <v>-0.1005789864067741</v>
      </c>
      <c r="CT85" s="53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571">
        <v>62.52249511034249</v>
      </c>
      <c r="CK86" s="770"/>
      <c r="CL86" s="784"/>
      <c r="CM86" s="744"/>
      <c r="CN86" s="360"/>
      <c r="CO86" s="360"/>
      <c r="CP86" s="360"/>
      <c r="CQ86" s="413"/>
      <c r="CR86" s="383"/>
      <c r="CS86" s="536"/>
      <c r="CT86" s="53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65">
        <v>2.0948799999999999</v>
      </c>
      <c r="CM87" s="809">
        <v>2.0954799999999998</v>
      </c>
      <c r="CN87" s="810">
        <v>2.0956800000000002</v>
      </c>
      <c r="CO87" s="810">
        <v>2.0958800000000002</v>
      </c>
      <c r="CP87" s="810">
        <v>2.0960800000000002</v>
      </c>
      <c r="CQ87" s="811">
        <v>2.0962800000000001</v>
      </c>
      <c r="CR87" s="383">
        <f>+CQ87-CL87</f>
        <v>1.4000000000002899E-3</v>
      </c>
      <c r="CS87" s="536">
        <f>(+(CQ87/CL87-1))*100</f>
        <v>6.6829603605000898E-2</v>
      </c>
      <c r="CT87" s="53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0"/>
      <c r="CL88" s="784"/>
      <c r="CM88" s="744"/>
      <c r="CN88" s="360"/>
      <c r="CO88" s="360"/>
      <c r="CP88" s="360"/>
      <c r="CQ88" s="413"/>
      <c r="CR88" s="383"/>
      <c r="CS88" s="536"/>
      <c r="CT88" s="535"/>
      <c r="CU88" s="293"/>
      <c r="CV88" s="299"/>
    </row>
    <row r="89" spans="1:100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48"/>
      <c r="CA89" s="748"/>
      <c r="CB89" s="754"/>
      <c r="CC89" s="748"/>
      <c r="CD89" s="748"/>
      <c r="CE89" s="754"/>
      <c r="CF89" s="748"/>
      <c r="CG89" s="754"/>
      <c r="CH89" s="754"/>
      <c r="CI89" s="748"/>
      <c r="CJ89" s="772"/>
      <c r="CK89" s="772"/>
      <c r="CL89" s="819"/>
      <c r="CM89" s="726"/>
      <c r="CN89" s="726"/>
      <c r="CO89" s="726"/>
      <c r="CP89" s="726"/>
      <c r="CQ89" s="728"/>
      <c r="CR89" s="635"/>
      <c r="CS89" s="541"/>
      <c r="CT89" s="535"/>
      <c r="CU89" s="293"/>
      <c r="CV89" s="299"/>
    </row>
    <row r="90" spans="1:100" ht="12.75" customHeight="1" thickBot="1" x14ac:dyDescent="0.25">
      <c r="A90" s="227"/>
      <c r="B90" s="832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4">
        <v>1974.48059843586</v>
      </c>
      <c r="CK90" s="704">
        <v>2006.8189953104954</v>
      </c>
      <c r="CL90" s="704">
        <v>2084.0671991530612</v>
      </c>
      <c r="CM90" s="812">
        <v>2084.0671991530612</v>
      </c>
      <c r="CN90" s="812">
        <v>2084.0671991530612</v>
      </c>
      <c r="CO90" s="812">
        <v>2084.0671991530612</v>
      </c>
      <c r="CP90" s="812">
        <v>2084.0671991530612</v>
      </c>
      <c r="CQ90" s="812">
        <v>2088.8024371895044</v>
      </c>
      <c r="CR90" s="383">
        <f>+CQ90-CL90</f>
        <v>4.7352380364432065</v>
      </c>
      <c r="CS90" s="536">
        <f>(+(CQ90/CL90-1))*100</f>
        <v>0.22721138926651285</v>
      </c>
      <c r="CT90" s="535"/>
      <c r="CU90" s="293"/>
      <c r="CV90" s="299"/>
    </row>
    <row r="91" spans="1:100" x14ac:dyDescent="0.2">
      <c r="A91" s="227"/>
      <c r="B91" s="83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44"/>
      <c r="CK91" s="444"/>
      <c r="CL91" s="414"/>
      <c r="CM91" s="745"/>
      <c r="CN91" s="414"/>
      <c r="CO91" s="414"/>
      <c r="CP91" s="414"/>
      <c r="CQ91" s="417"/>
      <c r="CR91" s="636"/>
      <c r="CS91" s="417"/>
      <c r="CT91" s="535"/>
      <c r="CU91" s="293"/>
    </row>
    <row r="92" spans="1:100" ht="12.75" customHeight="1" x14ac:dyDescent="0.2">
      <c r="A92" s="227"/>
      <c r="B92" s="832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74"/>
      <c r="CL92" s="415"/>
      <c r="CM92" s="746"/>
      <c r="CN92" s="415"/>
      <c r="CO92" s="415"/>
      <c r="CP92" s="415"/>
      <c r="CQ92" s="418"/>
      <c r="CR92" s="637"/>
      <c r="CS92" s="418"/>
      <c r="CT92" s="535"/>
      <c r="CU92" s="293"/>
    </row>
    <row r="93" spans="1:100" x14ac:dyDescent="0.2">
      <c r="A93" s="227"/>
      <c r="B93" s="832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774"/>
      <c r="CL93" s="415"/>
      <c r="CM93" s="746"/>
      <c r="CN93" s="415"/>
      <c r="CO93" s="415"/>
      <c r="CP93" s="415"/>
      <c r="CQ93" s="418"/>
      <c r="CR93" s="637"/>
      <c r="CS93" s="418"/>
      <c r="CT93" s="535"/>
      <c r="CU93" s="293"/>
    </row>
    <row r="94" spans="1:100" x14ac:dyDescent="0.2">
      <c r="A94" s="227"/>
      <c r="B94" s="832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774"/>
      <c r="CL94" s="415"/>
      <c r="CM94" s="746"/>
      <c r="CN94" s="415"/>
      <c r="CO94" s="415"/>
      <c r="CP94" s="415"/>
      <c r="CQ94" s="418"/>
      <c r="CR94" s="637"/>
      <c r="CS94" s="418"/>
      <c r="CT94" s="535"/>
      <c r="CU94" s="293"/>
    </row>
    <row r="95" spans="1:100" x14ac:dyDescent="0.2">
      <c r="A95" s="227"/>
      <c r="B95" s="832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774"/>
      <c r="CL95" s="415"/>
      <c r="CM95" s="746"/>
      <c r="CN95" s="415"/>
      <c r="CO95" s="415"/>
      <c r="CP95" s="415"/>
      <c r="CQ95" s="418"/>
      <c r="CR95" s="637"/>
      <c r="CS95" s="418"/>
      <c r="CT95" s="535"/>
      <c r="CU95" s="293"/>
    </row>
    <row r="96" spans="1:100" x14ac:dyDescent="0.2">
      <c r="A96" s="227"/>
      <c r="B96" s="832"/>
      <c r="C96" s="17" t="s">
        <v>3</v>
      </c>
      <c r="D96" s="720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74"/>
      <c r="CL96" s="415"/>
      <c r="CM96" s="746"/>
      <c r="CN96" s="415"/>
      <c r="CO96" s="415"/>
      <c r="CP96" s="415"/>
      <c r="CQ96" s="418"/>
      <c r="CR96" s="637"/>
      <c r="CS96" s="418"/>
      <c r="CT96" s="535"/>
      <c r="CU96" s="293"/>
    </row>
    <row r="97" spans="1:99" x14ac:dyDescent="0.2">
      <c r="A97" s="227"/>
      <c r="B97" s="832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f>(0.581731519168357/100)*100</f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774"/>
      <c r="CL97" s="415"/>
      <c r="CM97" s="746"/>
      <c r="CN97" s="415"/>
      <c r="CO97" s="415"/>
      <c r="CP97" s="415"/>
      <c r="CQ97" s="418"/>
      <c r="CR97" s="637"/>
      <c r="CS97" s="418"/>
      <c r="CT97" s="535"/>
      <c r="CU97" s="293"/>
    </row>
    <row r="98" spans="1:99" x14ac:dyDescent="0.2">
      <c r="A98" s="227"/>
      <c r="B98" s="832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f>(4.33684902269107/100)*100</f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774"/>
      <c r="CL98" s="415"/>
      <c r="CM98" s="746"/>
      <c r="CN98" s="415"/>
      <c r="CO98" s="415"/>
      <c r="CP98" s="415"/>
      <c r="CQ98" s="418"/>
      <c r="CR98" s="637"/>
      <c r="CS98" s="418"/>
      <c r="CT98" s="535"/>
      <c r="CU98" s="293"/>
    </row>
    <row r="99" spans="1:99" x14ac:dyDescent="0.2">
      <c r="A99" s="227"/>
      <c r="B99" s="832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f>(4.33684902269107/100)*100</f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774"/>
      <c r="CL99" s="415"/>
      <c r="CM99" s="746"/>
      <c r="CN99" s="415"/>
      <c r="CO99" s="415"/>
      <c r="CP99" s="415"/>
      <c r="CQ99" s="418"/>
      <c r="CR99" s="637"/>
      <c r="CS99" s="418"/>
      <c r="CT99" s="53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74"/>
      <c r="CL100" s="415"/>
      <c r="CM100" s="746"/>
      <c r="CN100" s="415"/>
      <c r="CO100" s="415"/>
      <c r="CP100" s="415"/>
      <c r="CQ100" s="418"/>
      <c r="CR100" s="637"/>
      <c r="CS100" s="418"/>
      <c r="CT100" s="535"/>
      <c r="CU100" s="293"/>
    </row>
    <row r="101" spans="1:99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74"/>
      <c r="CL101" s="415"/>
      <c r="CM101" s="746"/>
      <c r="CN101" s="415"/>
      <c r="CO101" s="415"/>
      <c r="CP101" s="415"/>
      <c r="CQ101" s="418"/>
      <c r="CR101" s="637"/>
      <c r="CS101" s="418"/>
      <c r="CT101" s="53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74"/>
      <c r="CL102" s="415"/>
      <c r="CM102" s="746"/>
      <c r="CN102" s="415"/>
      <c r="CO102" s="415"/>
      <c r="CP102" s="415"/>
      <c r="CQ102" s="418"/>
      <c r="CR102" s="637"/>
      <c r="CS102" s="418"/>
      <c r="CT102" s="535"/>
      <c r="CU102" s="293"/>
    </row>
    <row r="103" spans="1:99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75"/>
      <c r="CL103" s="416"/>
      <c r="CM103" s="747"/>
      <c r="CN103" s="416"/>
      <c r="CO103" s="416"/>
      <c r="CP103" s="416"/>
      <c r="CQ103" s="419"/>
      <c r="CR103" s="637"/>
      <c r="CS103" s="418"/>
      <c r="CT103" s="535"/>
      <c r="CU103" s="293"/>
    </row>
    <row r="104" spans="1:99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44"/>
      <c r="CK104" s="444"/>
      <c r="CL104" s="414"/>
      <c r="CM104" s="745"/>
      <c r="CN104" s="414"/>
      <c r="CO104" s="414"/>
      <c r="CP104" s="414"/>
      <c r="CQ104" s="417"/>
      <c r="CR104" s="638"/>
      <c r="CS104" s="543"/>
      <c r="CT104" s="535"/>
      <c r="CU104" s="293"/>
    </row>
    <row r="105" spans="1:99" ht="12.75" customHeight="1" x14ac:dyDescent="0.2">
      <c r="A105" s="227"/>
      <c r="B105" s="44"/>
      <c r="C105" s="17"/>
      <c r="D105" s="722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588">
        <v>2.5</v>
      </c>
      <c r="CM105" s="813">
        <v>2.5</v>
      </c>
      <c r="CN105" s="814">
        <v>2.5</v>
      </c>
      <c r="CO105" s="814">
        <v>2.5</v>
      </c>
      <c r="CP105" s="814">
        <v>2.5</v>
      </c>
      <c r="CQ105" s="815">
        <v>2.5</v>
      </c>
      <c r="CR105" s="383" t="s">
        <v>3</v>
      </c>
      <c r="CS105" s="536"/>
      <c r="CT105" s="535"/>
      <c r="CU105" s="293"/>
    </row>
    <row r="106" spans="1:99" ht="12.75" customHeight="1" thickBot="1" x14ac:dyDescent="0.25">
      <c r="A106" s="227"/>
      <c r="B106" s="44"/>
      <c r="C106" s="27"/>
      <c r="D106" s="723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598">
        <v>4</v>
      </c>
      <c r="CM106" s="816">
        <v>4</v>
      </c>
      <c r="CN106" s="817">
        <v>4</v>
      </c>
      <c r="CO106" s="817">
        <v>4</v>
      </c>
      <c r="CP106" s="817">
        <v>4</v>
      </c>
      <c r="CQ106" s="818">
        <v>4</v>
      </c>
      <c r="CR106" s="639" t="s">
        <v>3</v>
      </c>
      <c r="CS106" s="544"/>
      <c r="CT106" s="53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320"/>
      <c r="CN108" s="320"/>
      <c r="CO108" s="320"/>
      <c r="CP108" s="241"/>
      <c r="CQ108" s="320"/>
      <c r="CR108" s="828"/>
      <c r="CS108" s="828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O84 AC85:AN85 AC90:AM90 CO88 CO83 AT45:AV46 CR107:CS115 CR91:CR106 CR44 AV17 AP83:AV83 AC83:AO84 AF45:AS49 AC87:AN88 CO45 BP50:BQ50 CR88 CR82 CR52 CR69 CR78 CR36 CR40 CR28 CR22 CR32 Q15:BV16 BA45:BV49 CQ83 CQ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3" sqref="C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5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5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5"/>
      <c r="BZ5" s="732"/>
      <c r="CA5" s="736"/>
      <c r="CB5" s="752"/>
      <c r="CC5" s="756"/>
      <c r="CD5" s="761"/>
      <c r="CE5" s="762"/>
      <c r="CF5" s="763"/>
      <c r="CG5" s="768"/>
      <c r="CH5" s="769"/>
      <c r="CI5" s="773"/>
      <c r="CJ5" s="776"/>
      <c r="CK5" s="400"/>
      <c r="CL5" s="402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13528.590747479999</v>
      </c>
      <c r="CK6" s="630">
        <f>+entero!CK7</f>
        <v>13531.727533079998</v>
      </c>
      <c r="CL6" s="630">
        <f>+entero!CL7</f>
        <v>13397.44527502</v>
      </c>
      <c r="CM6" s="630">
        <f>+entero!CM7</f>
        <v>13499.164982950002</v>
      </c>
      <c r="CN6" s="630">
        <f>+entero!CN7</f>
        <v>13366.37411395</v>
      </c>
      <c r="CO6" s="630">
        <f>+entero!CO7</f>
        <v>13344.513686349999</v>
      </c>
      <c r="CP6" s="630">
        <f>+entero!CP7</f>
        <v>13369.992377490002</v>
      </c>
      <c r="CQ6" s="630">
        <f>+entero!CQ7</f>
        <v>13338.028765610001</v>
      </c>
      <c r="CR6" s="632">
        <f>+entero!CR7</f>
        <v>-59.41650940999898</v>
      </c>
      <c r="CS6" s="545">
        <f>+entero!CS7</f>
        <v>-0.44349133876130375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11837.056368139998</v>
      </c>
      <c r="CK7" s="630">
        <f>+entero!CK8</f>
        <v>11832.74068467</v>
      </c>
      <c r="CL7" s="630">
        <f>+entero!CL8</f>
        <v>11682.771070429999</v>
      </c>
      <c r="CM7" s="630">
        <f>+entero!CM8</f>
        <v>11776.588639970001</v>
      </c>
      <c r="CN7" s="630">
        <f>+entero!CN8</f>
        <v>11660.557645229999</v>
      </c>
      <c r="CO7" s="630">
        <f>+entero!CO8</f>
        <v>11644.013861779998</v>
      </c>
      <c r="CP7" s="630">
        <f>+entero!CP8</f>
        <v>11656.987663380001</v>
      </c>
      <c r="CQ7" s="630">
        <f>+entero!CQ8</f>
        <v>11653.66528413</v>
      </c>
      <c r="CR7" s="632">
        <f>+entero!CR8</f>
        <v>-29.105786299998726</v>
      </c>
      <c r="CS7" s="545">
        <f>+entero!CS8</f>
        <v>-0.24913426895497581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228.98451735</v>
      </c>
      <c r="CK8" s="630">
        <f>+entero!CK9</f>
        <v>228.37269612</v>
      </c>
      <c r="CL8" s="630">
        <f>+entero!CL9</f>
        <v>231.94859953</v>
      </c>
      <c r="CM8" s="630">
        <f>+entero!CM9</f>
        <v>232.05696024</v>
      </c>
      <c r="CN8" s="630">
        <f>+entero!CN9</f>
        <v>232.09863744</v>
      </c>
      <c r="CO8" s="630">
        <f>+entero!CO9</f>
        <v>232.36370439999999</v>
      </c>
      <c r="CP8" s="630">
        <f>+entero!CP9</f>
        <v>231.42013268000002</v>
      </c>
      <c r="CQ8" s="630">
        <f>+entero!CQ9</f>
        <v>230.54991282999998</v>
      </c>
      <c r="CR8" s="632">
        <f>+entero!CR9</f>
        <v>-1.3986867000000132</v>
      </c>
      <c r="CS8" s="545">
        <f>+entero!CS9</f>
        <v>-0.60301579868737853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1450.35951699</v>
      </c>
      <c r="CK9" s="630">
        <f>+entero!CK10</f>
        <v>1458.4563785400001</v>
      </c>
      <c r="CL9" s="630">
        <f>+entero!CL10</f>
        <v>1470.3774625599999</v>
      </c>
      <c r="CM9" s="630">
        <f>+entero!CM10</f>
        <v>1478.1654714899998</v>
      </c>
      <c r="CN9" s="630">
        <f>+entero!CN10</f>
        <v>1461.36170128</v>
      </c>
      <c r="CO9" s="630">
        <f>+entero!CO10</f>
        <v>1455.76587892</v>
      </c>
      <c r="CP9" s="630">
        <f>+entero!CP10</f>
        <v>1469.2645726799999</v>
      </c>
      <c r="CQ9" s="630">
        <f>+entero!CQ10</f>
        <v>1441.5398874</v>
      </c>
      <c r="CR9" s="632">
        <f>+entero!CR10</f>
        <v>-28.837575159999915</v>
      </c>
      <c r="CS9" s="545">
        <f>+entero!CS10</f>
        <v>-1.9612362059598154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12.190344999999999</v>
      </c>
      <c r="CK10" s="630">
        <f>+entero!CK11</f>
        <v>12.15777375</v>
      </c>
      <c r="CL10" s="630">
        <f>+entero!CL11</f>
        <v>12.3481425</v>
      </c>
      <c r="CM10" s="630">
        <f>+entero!CM11</f>
        <v>12.353911249999999</v>
      </c>
      <c r="CN10" s="630">
        <f>+entero!CN11</f>
        <v>12.356129999999999</v>
      </c>
      <c r="CO10" s="630">
        <f>+entero!CO11</f>
        <v>12.370241249999999</v>
      </c>
      <c r="CP10" s="630">
        <f>+entero!CP11</f>
        <v>12.320008750000001</v>
      </c>
      <c r="CQ10" s="630">
        <f>+entero!CQ11</f>
        <v>12.273681249999999</v>
      </c>
      <c r="CR10" s="632">
        <f>+entero!CR11</f>
        <v>-7.4461250000000589E-2</v>
      </c>
      <c r="CS10" s="545">
        <f>+entero!CS11</f>
        <v>-0.60301579772018554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17327.230762343737</v>
      </c>
      <c r="CK11" s="631">
        <f>+entero!CK12</f>
        <v>17356.827348511164</v>
      </c>
      <c r="CL11" s="631">
        <f>+entero!CL12</f>
        <v>17209.940593096911</v>
      </c>
      <c r="CM11" s="632">
        <f>+entero!CM12</f>
        <v>17324.126156314946</v>
      </c>
      <c r="CN11" s="632">
        <f>+entero!CN12</f>
        <v>17304.215830732443</v>
      </c>
      <c r="CO11" s="632">
        <f>+entero!CO12</f>
        <v>17345.245921401696</v>
      </c>
      <c r="CP11" s="632">
        <f>+entero!CP12</f>
        <v>17348.00604011559</v>
      </c>
      <c r="CQ11" s="632">
        <f>+entero!CQ12</f>
        <v>17305.261515926606</v>
      </c>
      <c r="CR11" s="632">
        <f>+entero!CR12</f>
        <v>95.320922829694609</v>
      </c>
      <c r="CS11" s="545">
        <f>+entero!CS12</f>
        <v>0.55387130660944361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13528.426802209999</v>
      </c>
      <c r="CK12" s="630">
        <f>+entero!CK13</f>
        <v>13531.585645919999</v>
      </c>
      <c r="CL12" s="630">
        <f>+entero!CL13</f>
        <v>13397.3479644</v>
      </c>
      <c r="CM12" s="632">
        <f>+entero!CM13</f>
        <v>13499.147887660003</v>
      </c>
      <c r="CN12" s="632">
        <f>+entero!CN13</f>
        <v>13361.739106499999</v>
      </c>
      <c r="CO12" s="632">
        <f>+entero!CO13</f>
        <v>13344.484063709999</v>
      </c>
      <c r="CP12" s="632">
        <f>+entero!CP13</f>
        <v>13370.034694350001</v>
      </c>
      <c r="CQ12" s="632">
        <f>+entero!CQ13</f>
        <v>13338.07108247</v>
      </c>
      <c r="CR12" s="632">
        <f>+entero!CR13</f>
        <v>-59.276881929999945</v>
      </c>
      <c r="CS12" s="545">
        <f>+entero!CS13</f>
        <v>-0.4424523576420758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2396.3261833571419</v>
      </c>
      <c r="CK13" s="631">
        <f>+entero!CK14</f>
        <v>2433.8712618615159</v>
      </c>
      <c r="CL13" s="631">
        <f>+entero!CL14</f>
        <v>2422.8932439169093</v>
      </c>
      <c r="CM13" s="631">
        <f>+entero!CM14</f>
        <v>2435.218371755102</v>
      </c>
      <c r="CN13" s="631">
        <f>+entero!CN14</f>
        <v>2552.6712259723026</v>
      </c>
      <c r="CO13" s="631">
        <f>+entero!CO14</f>
        <v>2618.3374372186586</v>
      </c>
      <c r="CP13" s="631">
        <f>+entero!CP14</f>
        <v>2595.5209626603501</v>
      </c>
      <c r="CQ13" s="631">
        <f>+entero!CQ14</f>
        <v>2584.7275626239066</v>
      </c>
      <c r="CR13" s="632">
        <f>+entero!CR14</f>
        <v>161.83431870699724</v>
      </c>
      <c r="CS13" s="545">
        <f>+entero!CS14</f>
        <v>6.6793829696504492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531.23164652460002</v>
      </c>
      <c r="CK14" s="631">
        <f>+entero!CK15</f>
        <v>531.28054657279995</v>
      </c>
      <c r="CL14" s="631">
        <f>+entero!CL15</f>
        <v>531.34680381999999</v>
      </c>
      <c r="CM14" s="632">
        <f>+entero!CM15</f>
        <v>531.36707070609998</v>
      </c>
      <c r="CN14" s="632">
        <f>+entero!CN15</f>
        <v>531.38633354709998</v>
      </c>
      <c r="CO14" s="632">
        <f>+entero!CO15</f>
        <v>531.39621591460002</v>
      </c>
      <c r="CP14" s="632">
        <f>+entero!CP15</f>
        <v>531.40610283080002</v>
      </c>
      <c r="CQ14" s="632">
        <f>+entero!CQ15</f>
        <v>531.41598426170003</v>
      </c>
      <c r="CR14" s="632">
        <f>+entero!CR15</f>
        <v>6.9180441700041229E-2</v>
      </c>
      <c r="CS14" s="545">
        <f>+entero!CS15</f>
        <v>1.3019828331084504E-2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871.24613025199994</v>
      </c>
      <c r="CK15" s="631">
        <f>+entero!CK16</f>
        <v>860.08989415685005</v>
      </c>
      <c r="CL15" s="631">
        <f>+entero!CL16</f>
        <v>858.35258095999995</v>
      </c>
      <c r="CM15" s="632">
        <f>+entero!CM16</f>
        <v>858.39282619374001</v>
      </c>
      <c r="CN15" s="632">
        <f>+entero!CN16</f>
        <v>858.41916471304</v>
      </c>
      <c r="CO15" s="632">
        <f>+entero!CO16</f>
        <v>851.02820455844005</v>
      </c>
      <c r="CP15" s="632">
        <f>+entero!CP16</f>
        <v>851.04428027443998</v>
      </c>
      <c r="CQ15" s="632">
        <f>+entero!CQ16</f>
        <v>851.04688657099996</v>
      </c>
      <c r="CR15" s="632">
        <f>+entero!CR16</f>
        <v>-7.3056943889999957</v>
      </c>
      <c r="CS15" s="545">
        <f>+entero!CS16</f>
        <v>-0.85112977476331508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74">
        <f>+entero!CM17</f>
        <v>0</v>
      </c>
      <c r="CN16" s="74">
        <f>+entero!CN17</f>
        <v>0</v>
      </c>
      <c r="CO16" s="74">
        <f>+entero!CO17</f>
        <v>4</v>
      </c>
      <c r="CP16" s="74">
        <f>+entero!CP17</f>
        <v>35</v>
      </c>
      <c r="CQ16" s="74">
        <f>+entero!CQ17</f>
        <v>5</v>
      </c>
      <c r="CR16" s="765">
        <f>+entero!CR17</f>
        <v>-0.70000000000000284</v>
      </c>
      <c r="CS16" s="546">
        <f>+entero!CS17</f>
        <v>-1.5659955257270708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7.4</v>
      </c>
      <c r="CQ17" s="74">
        <f>+entero!CQ18</f>
        <v>0</v>
      </c>
      <c r="CR17" s="765">
        <f>+entero!CR18</f>
        <v>-20.100000000000001</v>
      </c>
      <c r="CS17" s="546">
        <f>+entero!CS18</f>
        <v>-72.563176895306853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65">
        <f>+entero!CR19</f>
        <v>0</v>
      </c>
      <c r="CS18" s="54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65">
        <f>+entero!CR20</f>
        <v>0</v>
      </c>
      <c r="CS19" s="54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83">
        <f>+entero!CM21</f>
        <v>12</v>
      </c>
      <c r="CN20" s="83">
        <f>+entero!CN21</f>
        <v>0</v>
      </c>
      <c r="CO20" s="83">
        <f>+entero!CO21</f>
        <v>6</v>
      </c>
      <c r="CP20" s="83">
        <f>+entero!CP21</f>
        <v>1</v>
      </c>
      <c r="CQ20" s="83">
        <f>+entero!CQ21</f>
        <v>4</v>
      </c>
      <c r="CR20" s="766">
        <f>+entero!CR21</f>
        <v>-76.7</v>
      </c>
      <c r="CS20" s="767">
        <f>+entero!CS21</f>
        <v>-76.930792377131397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42361.640460995368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D3:AD4"/>
    <mergeCell ref="AB3:AB4"/>
    <mergeCell ref="AF3:AF4"/>
    <mergeCell ref="AA3:AA4"/>
    <mergeCell ref="AC3:AC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M14:CR15 CK18:CK20 CM17:CR17 CK16 CK12 CR13 CK6:CK10 CM6:CR10 I6:AT10 CS6:CS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6" sqref="CK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2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61589.850563890606</v>
      </c>
      <c r="CK6" s="640">
        <f>+entero!CK23</f>
        <v>65560.447673877716</v>
      </c>
      <c r="CL6" s="640">
        <f>+entero!CL23</f>
        <v>65341.528613984716</v>
      </c>
      <c r="CM6" s="641">
        <f>+entero!CM23</f>
        <v>65345.632590121852</v>
      </c>
      <c r="CN6" s="642">
        <f>+entero!CN23</f>
        <v>64485.528519655774</v>
      </c>
      <c r="CO6" s="642">
        <f>+entero!CO23</f>
        <v>64494.470581758273</v>
      </c>
      <c r="CP6" s="642">
        <f>+entero!CP23</f>
        <v>65239.403739564237</v>
      </c>
      <c r="CQ6" s="643">
        <f>+entero!CQ23</f>
        <v>65443.864701190505</v>
      </c>
      <c r="CR6" s="641">
        <f>+entero!CR23</f>
        <v>102.33608720578923</v>
      </c>
      <c r="CS6" s="547">
        <f>+entero!CS23</f>
        <v>0.15661722242581444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2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38648.379029690004</v>
      </c>
      <c r="CK7" s="640">
        <f>+entero!CK24</f>
        <v>39727.839551309997</v>
      </c>
      <c r="CL7" s="640">
        <f>+entero!CL24</f>
        <v>41085.02728029</v>
      </c>
      <c r="CM7" s="641">
        <f>+entero!CM24</f>
        <v>41087.60519989</v>
      </c>
      <c r="CN7" s="642">
        <f>+entero!CN24</f>
        <v>41089.815793889997</v>
      </c>
      <c r="CO7" s="642">
        <f>+entero!CO24</f>
        <v>41054.231596789999</v>
      </c>
      <c r="CP7" s="642">
        <f>+entero!CP24</f>
        <v>41120.902505890001</v>
      </c>
      <c r="CQ7" s="643">
        <f>+entero!CQ24</f>
        <v>41347.966428190004</v>
      </c>
      <c r="CR7" s="641">
        <f>+entero!CR24</f>
        <v>262.93914790000417</v>
      </c>
      <c r="CS7" s="547">
        <f>+entero!CS24</f>
        <v>0.63998776514417877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2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-54156.628833257717</v>
      </c>
      <c r="CK8" s="640">
        <f>+entero!CK25</f>
        <v>-53098.83797938082</v>
      </c>
      <c r="CL8" s="640">
        <f>+entero!CL25</f>
        <v>-50820.779755080242</v>
      </c>
      <c r="CM8" s="641">
        <f>+entero!CM25</f>
        <v>-51516.549309033566</v>
      </c>
      <c r="CN8" s="642">
        <f>+entero!CN25</f>
        <v>-50571.7144762397</v>
      </c>
      <c r="CO8" s="642">
        <f>+entero!CO25</f>
        <v>-50488.929079911919</v>
      </c>
      <c r="CP8" s="642">
        <f>+entero!CP25</f>
        <v>-50597.535497113</v>
      </c>
      <c r="CQ8" s="643">
        <f>+entero!CQ25</f>
        <v>-50151.201197390008</v>
      </c>
      <c r="CR8" s="641">
        <f>+entero!CR25</f>
        <v>669.57855769023445</v>
      </c>
      <c r="CS8" s="547">
        <f>+entero!CS25</f>
        <v>-1.3175290912833759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2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-29994.733169060746</v>
      </c>
      <c r="CK9" s="640">
        <f>+entero!CK26</f>
        <v>-25516.619823106786</v>
      </c>
      <c r="CL9" s="640">
        <f>+entero!CL26</f>
        <v>-24349.971148812871</v>
      </c>
      <c r="CM9" s="641">
        <f>+entero!CM26</f>
        <v>-24969.039067110763</v>
      </c>
      <c r="CN9" s="642">
        <f>+entero!CN26</f>
        <v>-24991.511084729489</v>
      </c>
      <c r="CO9" s="642">
        <f>+entero!CO26</f>
        <v>-24960.940240258988</v>
      </c>
      <c r="CP9" s="642">
        <f>+entero!CP26</f>
        <v>-24294.127807449884</v>
      </c>
      <c r="CQ9" s="643">
        <f>+entero!CQ26</f>
        <v>-24269.022933861186</v>
      </c>
      <c r="CR9" s="641">
        <f>+entero!CR26</f>
        <v>80.948214951684349</v>
      </c>
      <c r="CS9" s="547">
        <f>+entero!CS26</f>
        <v>-0.33243659492233624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2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5517.1263421548001</v>
      </c>
      <c r="CK10" s="640">
        <f>+entero!CK27</f>
        <v>5514.0237197762008</v>
      </c>
      <c r="CL10" s="640">
        <f>+entero!CL27</f>
        <v>5514.7707535178006</v>
      </c>
      <c r="CM10" s="641">
        <f>+entero!CM27</f>
        <v>5514.8020854718006</v>
      </c>
      <c r="CN10" s="642">
        <f>+entero!CN27</f>
        <v>5518.5836099066009</v>
      </c>
      <c r="CO10" s="642">
        <f>+entero!CO27</f>
        <v>5518.5233655378006</v>
      </c>
      <c r="CP10" s="642">
        <f>+entero!CP27</f>
        <v>5518.5319885602003</v>
      </c>
      <c r="CQ10" s="643">
        <f>+entero!CQ27</f>
        <v>5517.6328900996004</v>
      </c>
      <c r="CR10" s="641">
        <f>+entero!CR27</f>
        <v>2.8621365817998594</v>
      </c>
      <c r="CS10" s="547">
        <f>+entero!CS27</f>
        <v>5.1899466174076814E-2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2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5"/>
      <c r="CN11" s="646"/>
      <c r="CO11" s="646"/>
      <c r="CP11" s="646"/>
      <c r="CQ11" s="647"/>
      <c r="CR11" s="641"/>
      <c r="CS11" s="54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2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63153.478805814113</v>
      </c>
      <c r="CK12" s="640">
        <f>+entero!CK29</f>
        <v>64907.230130834112</v>
      </c>
      <c r="CL12" s="640">
        <f>+entero!CL29</f>
        <v>64273.700887394109</v>
      </c>
      <c r="CM12" s="648">
        <f>+entero!CM29</f>
        <v>64947.645861094104</v>
      </c>
      <c r="CN12" s="649">
        <f>+entero!CN29</f>
        <v>64759.661338174097</v>
      </c>
      <c r="CO12" s="649">
        <f>+entero!CO29</f>
        <v>65092.782562494125</v>
      </c>
      <c r="CP12" s="649">
        <f>+entero!CP29</f>
        <v>65195.341975494113</v>
      </c>
      <c r="CQ12" s="650">
        <f>+entero!CQ29</f>
        <v>64832.882420444119</v>
      </c>
      <c r="CR12" s="641">
        <f>+entero!CR29</f>
        <v>559.18153305001033</v>
      </c>
      <c r="CS12" s="547">
        <f>+entero!CS29</f>
        <v>0.87000052172143683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2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113723.41656999457</v>
      </c>
      <c r="CK13" s="640">
        <f>+entero!CK30</f>
        <v>117916.4742355356</v>
      </c>
      <c r="CL13" s="640">
        <f>+entero!CL30</f>
        <v>117561.52873895095</v>
      </c>
      <c r="CM13" s="648">
        <f>+entero!CM30</f>
        <v>117641.75942527538</v>
      </c>
      <c r="CN13" s="649">
        <f>+entero!CN30</f>
        <v>117554.33873798537</v>
      </c>
      <c r="CO13" s="649">
        <f>+entero!CO30</f>
        <v>117940.7641992354</v>
      </c>
      <c r="CP13" s="649">
        <f>+entero!CP30</f>
        <v>118666.3485786954</v>
      </c>
      <c r="CQ13" s="650">
        <f>+entero!CQ30</f>
        <v>118703.21568404538</v>
      </c>
      <c r="CR13" s="641">
        <f>+entero!CR30</f>
        <v>1141.6869450944359</v>
      </c>
      <c r="CS13" s="547">
        <f>+entero!CS30</f>
        <v>0.97113992761150847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2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171591.85865482211</v>
      </c>
      <c r="CK14" s="640">
        <f>+entero!CK31</f>
        <v>175851.62846229316</v>
      </c>
      <c r="CL14" s="640">
        <f>+entero!CL31</f>
        <v>175573.3817957885</v>
      </c>
      <c r="CM14" s="648">
        <f>+entero!CM31</f>
        <v>175867.16541020293</v>
      </c>
      <c r="CN14" s="649">
        <f>+entero!CN31</f>
        <v>175799.71632209292</v>
      </c>
      <c r="CO14" s="649">
        <f>+entero!CO31</f>
        <v>176203.98106404298</v>
      </c>
      <c r="CP14" s="649">
        <f>+entero!CP31</f>
        <v>176997.53682183294</v>
      </c>
      <c r="CQ14" s="650">
        <f>+entero!CQ31</f>
        <v>177203.63884149294</v>
      </c>
      <c r="CR14" s="641">
        <f>+entero!CR31</f>
        <v>1630.2570457044349</v>
      </c>
      <c r="CS14" s="547">
        <f>+entero!CS31</f>
        <v>0.92853314610104043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2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87.292332011896207</v>
      </c>
      <c r="CK16" s="651">
        <f>+entero!CK33</f>
        <v>87.567595736631304</v>
      </c>
      <c r="CL16" s="651">
        <f>+entero!CL33</f>
        <v>87.543941482354342</v>
      </c>
      <c r="CM16" s="82">
        <f>+entero!CM33</f>
        <v>87.620961389523544</v>
      </c>
      <c r="CN16" s="605">
        <f>+entero!CN33</f>
        <v>87.64627956049172</v>
      </c>
      <c r="CO16" s="605">
        <f>+entero!CO33</f>
        <v>86.5792983626054</v>
      </c>
      <c r="CP16" s="605">
        <f>+entero!CP33</f>
        <v>86.680710700859009</v>
      </c>
      <c r="CQ16" s="652">
        <f>+entero!CQ33</f>
        <v>86.715051489081475</v>
      </c>
      <c r="CR16" s="95"/>
      <c r="CS16" s="54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2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83.148498474244661</v>
      </c>
      <c r="CK17" s="651">
        <f>+entero!CK34</f>
        <v>83.733293649817028</v>
      </c>
      <c r="CL17" s="651">
        <f>+entero!CL34</f>
        <v>83.718849979472864</v>
      </c>
      <c r="CM17" s="82">
        <f>+entero!CM34</f>
        <v>83.710820111615419</v>
      </c>
      <c r="CN17" s="605">
        <f>+entero!CN34</f>
        <v>83.788855155368353</v>
      </c>
      <c r="CO17" s="605">
        <f>+entero!CO34</f>
        <v>83.209163681201488</v>
      </c>
      <c r="CP17" s="605">
        <f>+entero!CP34</f>
        <v>83.328364374543867</v>
      </c>
      <c r="CQ17" s="652">
        <f>+entero!CQ34</f>
        <v>83.369955898863651</v>
      </c>
      <c r="CR17" s="95"/>
      <c r="CS17" s="54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2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85.80721297212456</v>
      </c>
      <c r="CK18" s="653">
        <f>+entero!CK35</f>
        <v>86.154208139066057</v>
      </c>
      <c r="CL18" s="653">
        <f>+entero!CL35</f>
        <v>86.159946978577324</v>
      </c>
      <c r="CM18" s="90">
        <f>+entero!CM35</f>
        <v>86.169589475153444</v>
      </c>
      <c r="CN18" s="654">
        <f>+entero!CN35</f>
        <v>86.217464565022738</v>
      </c>
      <c r="CO18" s="654">
        <f>+entero!CO35</f>
        <v>85.83468783407902</v>
      </c>
      <c r="CP18" s="654">
        <f>+entero!CP35</f>
        <v>85.913669192606235</v>
      </c>
      <c r="CQ18" s="655">
        <f>+entero!CQ35</f>
        <v>85.954494431034163</v>
      </c>
      <c r="CR18" s="97"/>
      <c r="CS18" s="54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M3:CQ3"/>
    <mergeCell ref="CL3:CL4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2891.3354606413986</v>
      </c>
      <c r="CK6" s="656">
        <f>+entero!CK37</f>
        <v>2915.2320845481045</v>
      </c>
      <c r="CL6" s="656">
        <f>+entero!CL37</f>
        <v>2964.7953002915447</v>
      </c>
      <c r="CM6" s="657">
        <f>+entero!CM37</f>
        <v>2964.7953002915447</v>
      </c>
      <c r="CN6" s="658">
        <f>+entero!CN37</f>
        <v>2964.7953002915447</v>
      </c>
      <c r="CO6" s="658">
        <f>+entero!CO37</f>
        <v>2964.7953002915447</v>
      </c>
      <c r="CP6" s="658">
        <f>+entero!CP37</f>
        <v>2964.7953002915447</v>
      </c>
      <c r="CQ6" s="659">
        <f>+entero!CQ37</f>
        <v>2968.9111603498532</v>
      </c>
      <c r="CR6" s="657">
        <f>+entero!CR37</f>
        <v>4.115860058308499</v>
      </c>
      <c r="CS6" s="687">
        <f>+entero!CS37</f>
        <v>0.13882442602035638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1513.5216122448983</v>
      </c>
      <c r="CK7" s="630">
        <f>+entero!CK38</f>
        <v>1512.932959183674</v>
      </c>
      <c r="CL7" s="630">
        <f>+entero!CL38</f>
        <v>1512.8167288629741</v>
      </c>
      <c r="CM7" s="641">
        <f>+entero!CM38</f>
        <v>1512.8167288629741</v>
      </c>
      <c r="CN7" s="642">
        <f>+entero!CN38</f>
        <v>1512.8167288629741</v>
      </c>
      <c r="CO7" s="642">
        <f>+entero!CO38</f>
        <v>1512.8167288629741</v>
      </c>
      <c r="CP7" s="642">
        <f>+entero!CP38</f>
        <v>1512.8167288629741</v>
      </c>
      <c r="CQ7" s="643">
        <f>+entero!CQ38</f>
        <v>1512.8477492711372</v>
      </c>
      <c r="CR7" s="641">
        <f>+entero!CR38</f>
        <v>3.1020408163158208E-2</v>
      </c>
      <c r="CS7" s="688">
        <f>+entero!CS38</f>
        <v>2.050506685402631E-3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10382.758260000002</v>
      </c>
      <c r="CK8" s="630">
        <f>+entero!CK39</f>
        <v>10378.720100000004</v>
      </c>
      <c r="CL8" s="630">
        <f>+entero!CL39</f>
        <v>10377.922760000003</v>
      </c>
      <c r="CM8" s="641">
        <f>+entero!CM39</f>
        <v>10377.922760000003</v>
      </c>
      <c r="CN8" s="642">
        <f>+entero!CN39</f>
        <v>10377.922760000003</v>
      </c>
      <c r="CO8" s="642">
        <f>+entero!CO39</f>
        <v>10377.922760000003</v>
      </c>
      <c r="CP8" s="642">
        <f>+entero!CP39</f>
        <v>10377.922760000003</v>
      </c>
      <c r="CQ8" s="643">
        <f>+entero!CQ39</f>
        <v>10378.135560000002</v>
      </c>
      <c r="CR8" s="641">
        <f>+entero!CR39</f>
        <v>0.21279999999933352</v>
      </c>
      <c r="CS8" s="688">
        <f>+entero!CS39</f>
        <v>2.050506685402631E-3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30">
        <f>+entero!CL40</f>
        <v>0</v>
      </c>
      <c r="CM9" s="641">
        <f>+entero!CM40</f>
        <v>0</v>
      </c>
      <c r="CN9" s="642">
        <f>+entero!CN40</f>
        <v>0</v>
      </c>
      <c r="CO9" s="642">
        <f>+entero!CO40</f>
        <v>0</v>
      </c>
      <c r="CP9" s="642">
        <f>+entero!CP40</f>
        <v>0</v>
      </c>
      <c r="CQ9" s="643">
        <f>+entero!CQ40</f>
        <v>0</v>
      </c>
      <c r="CR9" s="641" t="str">
        <f>+entero!CR40</f>
        <v xml:space="preserve"> </v>
      </c>
      <c r="CS9" s="68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1377.8138483965004</v>
      </c>
      <c r="CK10" s="630">
        <f>+entero!CK41</f>
        <v>1402.2991253644304</v>
      </c>
      <c r="CL10" s="630">
        <f>+entero!CL41</f>
        <v>1451.9785714285704</v>
      </c>
      <c r="CM10" s="641">
        <f>+entero!CM41</f>
        <v>1451.9785714285704</v>
      </c>
      <c r="CN10" s="642">
        <f>+entero!CN41</f>
        <v>1451.9785714285704</v>
      </c>
      <c r="CO10" s="642">
        <f>+entero!CO41</f>
        <v>1451.9785714285704</v>
      </c>
      <c r="CP10" s="642">
        <f>+entero!CP41</f>
        <v>1451.9785714285704</v>
      </c>
      <c r="CQ10" s="643">
        <f>+entero!CQ41</f>
        <v>1456.0634110787162</v>
      </c>
      <c r="CR10" s="641">
        <f>+entero!CR41</f>
        <v>4.0848396501457955</v>
      </c>
      <c r="CS10" s="688">
        <f>+entero!CS41</f>
        <v>0.2813291966235365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9451.8029999999926</v>
      </c>
      <c r="CK11" s="630">
        <f>+entero!CK42</f>
        <v>9619.7719999999936</v>
      </c>
      <c r="CL11" s="630">
        <f>+entero!CL42</f>
        <v>9960.572999999993</v>
      </c>
      <c r="CM11" s="641">
        <f>+entero!CM42</f>
        <v>9960.572999999993</v>
      </c>
      <c r="CN11" s="642">
        <f>+entero!CN42</f>
        <v>9960.572999999993</v>
      </c>
      <c r="CO11" s="642">
        <f>+entero!CO42</f>
        <v>9960.572999999993</v>
      </c>
      <c r="CP11" s="642">
        <f>+entero!CP42</f>
        <v>9960.572999999993</v>
      </c>
      <c r="CQ11" s="643">
        <f>+entero!CQ42</f>
        <v>9988.5949999999939</v>
      </c>
      <c r="CR11" s="641">
        <f>+entero!CR42</f>
        <v>28.022000000000844</v>
      </c>
      <c r="CS11" s="688">
        <f>+entero!CS42</f>
        <v>0.2813291966235365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30">
        <f>+entero!CL44</f>
        <v>0</v>
      </c>
      <c r="CM12" s="641">
        <f>+entero!CM44</f>
        <v>0</v>
      </c>
      <c r="CN12" s="642">
        <f>+entero!CN44</f>
        <v>0</v>
      </c>
      <c r="CO12" s="642">
        <f>+entero!CO44</f>
        <v>0</v>
      </c>
      <c r="CP12" s="642">
        <f>+entero!CP44</f>
        <v>0</v>
      </c>
      <c r="CQ12" s="643">
        <f>+entero!CQ44</f>
        <v>0</v>
      </c>
      <c r="CR12" s="641" t="str">
        <f>+entero!CR44</f>
        <v xml:space="preserve"> </v>
      </c>
      <c r="CS12" s="68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12">
        <f>+entero!CM45</f>
        <v>0.26644314868804664</v>
      </c>
      <c r="CN13" s="9">
        <f>+entero!CN45</f>
        <v>0.81644314868804668</v>
      </c>
      <c r="CO13" s="9">
        <f>+entero!CO45</f>
        <v>0.81644314868804668</v>
      </c>
      <c r="CP13" s="9">
        <f>+entero!CP45</f>
        <v>0.81644314868804668</v>
      </c>
      <c r="CQ13" s="349">
        <f>+entero!CQ45</f>
        <v>0.7</v>
      </c>
      <c r="CR13" s="685">
        <f>+entero!CR45</f>
        <v>0.43355685131195332</v>
      </c>
      <c r="CS13" s="688">
        <f>+entero!CS45</f>
        <v>162.72021008863112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12">
        <f>+entero!CM46</f>
        <v>0.26644314868804664</v>
      </c>
      <c r="CN14" s="9">
        <f>+entero!CN46</f>
        <v>0.81644314868804668</v>
      </c>
      <c r="CO14" s="9">
        <f>+entero!CO46</f>
        <v>0.81644314868804668</v>
      </c>
      <c r="CP14" s="9">
        <f>+entero!CP46</f>
        <v>0.81644314868804668</v>
      </c>
      <c r="CQ14" s="349">
        <f>+entero!CQ46</f>
        <v>0.7</v>
      </c>
      <c r="CR14" s="685">
        <f>+entero!CR46</f>
        <v>0.43355685131195332</v>
      </c>
      <c r="CS14" s="688">
        <f>+entero!CS46</f>
        <v>162.72021008863112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12">
        <f>+entero!CM47</f>
        <v>0.25</v>
      </c>
      <c r="CN15" s="9">
        <f>+entero!CN47</f>
        <v>0.25</v>
      </c>
      <c r="CO15" s="9">
        <f>+entero!CO47</f>
        <v>0.25</v>
      </c>
      <c r="CP15" s="9">
        <f>+entero!CP47</f>
        <v>0.25</v>
      </c>
      <c r="CQ15" s="349">
        <f>+entero!CQ47</f>
        <v>0</v>
      </c>
      <c r="CR15" s="685">
        <f>+entero!CR47</f>
        <v>-0.25</v>
      </c>
      <c r="CS15" s="729">
        <f>+entero!CS47</f>
        <v>-100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12">
        <f>+entero!CM48</f>
        <v>0.23</v>
      </c>
      <c r="CN16" s="9">
        <f>+entero!CN48</f>
        <v>0.78</v>
      </c>
      <c r="CO16" s="9">
        <f>+entero!CO48</f>
        <v>0.78</v>
      </c>
      <c r="CP16" s="9">
        <f>+entero!CP48</f>
        <v>0.78</v>
      </c>
      <c r="CQ16" s="349">
        <f>+entero!CQ48</f>
        <v>0.7</v>
      </c>
      <c r="CR16" s="685">
        <f>+entero!CR48</f>
        <v>0.47</v>
      </c>
      <c r="CS16" s="688">
        <f>+entero!CS48</f>
        <v>204.3478260869565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85">
        <f>+entero!CR49</f>
        <v>0</v>
      </c>
      <c r="CS17" s="729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85">
        <f>+entero!CR50</f>
        <v>0</v>
      </c>
      <c r="CS18" s="729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86">
        <f>+entero!CR51</f>
        <v>0</v>
      </c>
      <c r="CS19" s="730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CC3:CC4"/>
    <mergeCell ref="CB3:CB4"/>
    <mergeCell ref="CA3:CA4"/>
    <mergeCell ref="BY3:BY4"/>
    <mergeCell ref="BZ3:BZ4"/>
    <mergeCell ref="CD3:CD4"/>
    <mergeCell ref="CR3:CS3"/>
    <mergeCell ref="CM3:CQ3"/>
    <mergeCell ref="CK3:CK4"/>
    <mergeCell ref="CL3:CL4"/>
    <mergeCell ref="CJ3:CJ4"/>
    <mergeCell ref="CI3:CI4"/>
    <mergeCell ref="CF3:CF4"/>
    <mergeCell ref="CE3:CE4"/>
    <mergeCell ref="CH3:CH4"/>
    <mergeCell ref="CG3:C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21381.0041382729</v>
      </c>
      <c r="CK6" s="498">
        <f>+entero!CK53</f>
        <v>21852.32834459667</v>
      </c>
      <c r="CL6" s="498">
        <f>+entero!CL53</f>
        <v>21702.134960004154</v>
      </c>
      <c r="CM6" s="660">
        <f>+entero!CM53</f>
        <v>21718.210604842992</v>
      </c>
      <c r="CN6" s="661">
        <f>+entero!CN53</f>
        <v>21719.943146456695</v>
      </c>
      <c r="CO6" s="661">
        <f>+entero!CO53</f>
        <v>21776.452160517929</v>
      </c>
      <c r="CP6" s="661">
        <f>+entero!CP53</f>
        <v>21876.369048509168</v>
      </c>
      <c r="CQ6" s="662">
        <f>+entero!CQ53</f>
        <v>21867.226238703053</v>
      </c>
      <c r="CR6" s="660">
        <f>+entero!CR53</f>
        <v>165.09127869889926</v>
      </c>
      <c r="CS6" s="549">
        <f>+entero!CS53</f>
        <v>0.7607144596748272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83.020716504615024</v>
      </c>
      <c r="CK7" s="691">
        <f>+entero!CK54</f>
        <v>83.341906382099396</v>
      </c>
      <c r="CL7" s="691">
        <f>+entero!CL54</f>
        <v>83.254486362195493</v>
      </c>
      <c r="CM7" s="692">
        <f>+entero!CM54</f>
        <v>83.252546640487722</v>
      </c>
      <c r="CN7" s="693">
        <f>+entero!CN54</f>
        <v>83.318530988447463</v>
      </c>
      <c r="CO7" s="693">
        <f>+entero!CO54</f>
        <v>83.075408538049899</v>
      </c>
      <c r="CP7" s="693">
        <f>+entero!CP54</f>
        <v>83.188117770075905</v>
      </c>
      <c r="CQ7" s="694">
        <f>+entero!CQ54</f>
        <v>83.207873910045748</v>
      </c>
      <c r="CR7" s="660"/>
      <c r="CS7" s="54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20201.65215836911</v>
      </c>
      <c r="CK8" s="498">
        <f>+entero!CK55</f>
        <v>20667.463144168094</v>
      </c>
      <c r="CL8" s="498">
        <f>+entero!CL55</f>
        <v>20496.597642199493</v>
      </c>
      <c r="CM8" s="660">
        <f>+entero!CM55</f>
        <v>20508.567083248239</v>
      </c>
      <c r="CN8" s="661">
        <f>+entero!CN55</f>
        <v>20507.833416990219</v>
      </c>
      <c r="CO8" s="661">
        <f>+entero!CO55</f>
        <v>20562.105523471273</v>
      </c>
      <c r="CP8" s="661">
        <f>+entero!CP55</f>
        <v>20660.19337560247</v>
      </c>
      <c r="CQ8" s="662">
        <f>+entero!CQ55</f>
        <v>20649.659285038328</v>
      </c>
      <c r="CR8" s="660">
        <f>+entero!CR55</f>
        <v>153.06164283883481</v>
      </c>
      <c r="CS8" s="549">
        <f>+entero!CS55</f>
        <v>0.7467660999682435</v>
      </c>
      <c r="CT8" s="3"/>
      <c r="CU8" s="49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82.005462927461664</v>
      </c>
      <c r="CK9" s="691">
        <f>+entero!CK56</f>
        <v>82.359126893207829</v>
      </c>
      <c r="CL9" s="691">
        <f>+entero!CL56</f>
        <v>82.236546199331258</v>
      </c>
      <c r="CM9" s="692">
        <f>+entero!CM56</f>
        <v>82.227052291634024</v>
      </c>
      <c r="CN9" s="693">
        <f>+entero!CN56</f>
        <v>82.281112954594818</v>
      </c>
      <c r="CO9" s="693">
        <f>+entero!CO56</f>
        <v>82.016652887056424</v>
      </c>
      <c r="CP9" s="693">
        <f>+entero!CP56</f>
        <v>82.158691025709885</v>
      </c>
      <c r="CQ9" s="694">
        <f>+entero!CQ56</f>
        <v>82.176709205681348</v>
      </c>
      <c r="CR9" s="660"/>
      <c r="CS9" s="550"/>
      <c r="CT9" s="3"/>
      <c r="CU9" s="49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60"/>
      <c r="CS10" s="549"/>
      <c r="CT10" s="3"/>
      <c r="CU10" s="49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4394.3081570559916</v>
      </c>
      <c r="CK11" s="498">
        <f>+entero!CK58</f>
        <v>4494.8103261711531</v>
      </c>
      <c r="CL11" s="498">
        <f>+entero!CL58</f>
        <v>4272.1543610924364</v>
      </c>
      <c r="CM11" s="660">
        <f>+entero!CM58</f>
        <v>4339.5409099087619</v>
      </c>
      <c r="CN11" s="661">
        <f>+entero!CN58</f>
        <v>4321.2364805589077</v>
      </c>
      <c r="CO11" s="661">
        <f>+entero!CO58</f>
        <v>4365.1378118752355</v>
      </c>
      <c r="CP11" s="661">
        <f>+entero!CP58</f>
        <v>4362.4973338621157</v>
      </c>
      <c r="CQ11" s="662">
        <f>+entero!CQ58</f>
        <v>4269.0825472761098</v>
      </c>
      <c r="CR11" s="660">
        <f>+entero!CR58</f>
        <v>-3.0718138163265394</v>
      </c>
      <c r="CS11" s="549">
        <f>+entero!CS58</f>
        <v>-7.1903156035335591E-2</v>
      </c>
      <c r="CT11" s="3"/>
      <c r="CU11" s="49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73.377519763604752</v>
      </c>
      <c r="CK12" s="691">
        <f>+entero!CK59</f>
        <v>73.829458169304488</v>
      </c>
      <c r="CL12" s="691">
        <f>+entero!CL59</f>
        <v>72.682377748186624</v>
      </c>
      <c r="CM12" s="692">
        <f>+entero!CM59</f>
        <v>72.992621633531314</v>
      </c>
      <c r="CN12" s="693">
        <f>+entero!CN59</f>
        <v>73.012031872322666</v>
      </c>
      <c r="CO12" s="693">
        <f>+entero!CO59</f>
        <v>70.826671430188696</v>
      </c>
      <c r="CP12" s="693">
        <f>+entero!CP59</f>
        <v>70.983947424190632</v>
      </c>
      <c r="CQ12" s="694">
        <f>+entero!CQ59</f>
        <v>70.589897519222063</v>
      </c>
      <c r="CR12" s="660"/>
      <c r="CS12" s="549"/>
      <c r="CT12" s="3"/>
      <c r="CU12" s="49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60"/>
      <c r="CS13" s="549"/>
      <c r="CT13" s="3"/>
      <c r="CU13" s="49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7371.7110443411739</v>
      </c>
      <c r="CK14" s="498">
        <f>+entero!CK61</f>
        <v>7727.2950589943857</v>
      </c>
      <c r="CL14" s="498">
        <f>+entero!CL61</f>
        <v>7767.9049346292786</v>
      </c>
      <c r="CM14" s="660">
        <f>+entero!CM61</f>
        <v>7681.3576624170946</v>
      </c>
      <c r="CN14" s="661">
        <f>+entero!CN61</f>
        <v>7696.0171136751114</v>
      </c>
      <c r="CO14" s="661">
        <f>+entero!CO61</f>
        <v>7703.7874106036852</v>
      </c>
      <c r="CP14" s="661">
        <f>+entero!CP61</f>
        <v>7794.6073765599522</v>
      </c>
      <c r="CQ14" s="662">
        <f>+entero!CQ61</f>
        <v>7852.8182600001846</v>
      </c>
      <c r="CR14" s="660">
        <f>+entero!CR61</f>
        <v>84.913325370906023</v>
      </c>
      <c r="CS14" s="549">
        <f>+entero!CS61</f>
        <v>1.0931303367573753</v>
      </c>
      <c r="CT14" s="3"/>
      <c r="CU14" s="49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77.973536529160697</v>
      </c>
      <c r="CK15" s="691">
        <f>+entero!CK62</f>
        <v>79.038378033808115</v>
      </c>
      <c r="CL15" s="691">
        <f>+entero!CL62</f>
        <v>79.105173704133108</v>
      </c>
      <c r="CM15" s="692">
        <f>+entero!CM62</f>
        <v>78.891411380598285</v>
      </c>
      <c r="CN15" s="693">
        <f>+entero!CN62</f>
        <v>79.057213436608848</v>
      </c>
      <c r="CO15" s="693">
        <f>+entero!CO62</f>
        <v>79.058173667413826</v>
      </c>
      <c r="CP15" s="693">
        <f>+entero!CP62</f>
        <v>79.240964883707974</v>
      </c>
      <c r="CQ15" s="694">
        <f>+entero!CQ62</f>
        <v>79.344137309167422</v>
      </c>
      <c r="CR15" s="660"/>
      <c r="CS15" s="549"/>
      <c r="CT15" s="3"/>
      <c r="CU15" s="49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60"/>
      <c r="CS16" s="549"/>
      <c r="CT16" s="3"/>
      <c r="CU16" s="49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7885.212596408157</v>
      </c>
      <c r="CK17" s="498">
        <f>+entero!CK64</f>
        <v>7899.6432334373103</v>
      </c>
      <c r="CL17" s="498">
        <f>+entero!CL64</f>
        <v>7909.2075785320631</v>
      </c>
      <c r="CM17" s="660">
        <f>+entero!CM64</f>
        <v>7941.0663714489756</v>
      </c>
      <c r="CN17" s="661">
        <f>+entero!CN64</f>
        <v>7943.8907502725888</v>
      </c>
      <c r="CO17" s="661">
        <f>+entero!CO64</f>
        <v>7946.4998517084514</v>
      </c>
      <c r="CP17" s="661">
        <f>+entero!CP64</f>
        <v>7958.3084061953305</v>
      </c>
      <c r="CQ17" s="662">
        <f>+entero!CQ64</f>
        <v>7962.3679402609278</v>
      </c>
      <c r="CR17" s="660">
        <f>+entero!CR64</f>
        <v>53.1603617288647</v>
      </c>
      <c r="CS17" s="549">
        <f>+entero!CS64</f>
        <v>0.67213258978253698</v>
      </c>
      <c r="CT17" s="3"/>
      <c r="CU17" s="49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92.192109813328798</v>
      </c>
      <c r="CK18" s="691">
        <f>+entero!CK65</f>
        <v>92.246275379063945</v>
      </c>
      <c r="CL18" s="691">
        <f>+entero!CL65</f>
        <v>92.257000714721087</v>
      </c>
      <c r="CM18" s="692">
        <f>+entero!CM65</f>
        <v>92.292887097431816</v>
      </c>
      <c r="CN18" s="693">
        <f>+entero!CN65</f>
        <v>92.286825430953641</v>
      </c>
      <c r="CO18" s="693">
        <f>+entero!CO65</f>
        <v>92.304758600891063</v>
      </c>
      <c r="CP18" s="693">
        <f>+entero!CP65</f>
        <v>92.32824492862683</v>
      </c>
      <c r="CQ18" s="694">
        <f>+entero!CQ65</f>
        <v>92.350030352672718</v>
      </c>
      <c r="CR18" s="660"/>
      <c r="CS18" s="549"/>
      <c r="CT18" s="3"/>
      <c r="CU18" s="49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60"/>
      <c r="CS19" s="549"/>
      <c r="CT19" s="3"/>
      <c r="CU19" s="49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550.42036056378822</v>
      </c>
      <c r="CK20" s="498">
        <f>+entero!CK67</f>
        <v>545.71452556524594</v>
      </c>
      <c r="CL20" s="498">
        <f>+entero!CL67</f>
        <v>547.33076794571218</v>
      </c>
      <c r="CM20" s="660">
        <f>+entero!CM67</f>
        <v>546.60213947340901</v>
      </c>
      <c r="CN20" s="661">
        <f>+entero!CN67</f>
        <v>546.68907248361313</v>
      </c>
      <c r="CO20" s="661">
        <f>+entero!CO67</f>
        <v>546.68044928390475</v>
      </c>
      <c r="CP20" s="661">
        <f>+entero!CP67</f>
        <v>544.78025898507087</v>
      </c>
      <c r="CQ20" s="662">
        <f>+entero!CQ67</f>
        <v>565.390537501106</v>
      </c>
      <c r="CR20" s="660">
        <f>+entero!CR67</f>
        <v>18.059769555393814</v>
      </c>
      <c r="CS20" s="549">
        <f>+entero!CS67</f>
        <v>3.2996079542864543</v>
      </c>
      <c r="CT20" s="3"/>
      <c r="CU20" s="49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74.414566198457592</v>
      </c>
      <c r="CK21" s="691">
        <f>+entero!CK68</f>
        <v>74.221079190145517</v>
      </c>
      <c r="CL21" s="691">
        <f>+entero!CL68</f>
        <v>74.486610358627729</v>
      </c>
      <c r="CM21" s="692">
        <f>+entero!CM68</f>
        <v>74.3507308303559</v>
      </c>
      <c r="CN21" s="693">
        <f>+entero!CN68</f>
        <v>74.149909122892538</v>
      </c>
      <c r="CO21" s="693">
        <f>+entero!CO68</f>
        <v>74.356299648570598</v>
      </c>
      <c r="CP21" s="693">
        <f>+entero!CP68</f>
        <v>74.298362696564794</v>
      </c>
      <c r="CQ21" s="694">
        <f>+entero!CQ68</f>
        <v>74.985804590765994</v>
      </c>
      <c r="CR21" s="660"/>
      <c r="CS21" s="549"/>
      <c r="CT21" s="3"/>
      <c r="CU21" s="49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60"/>
      <c r="CS22" s="549"/>
      <c r="CT22" s="3"/>
      <c r="CU22" s="49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60"/>
      <c r="CS23" s="549"/>
      <c r="CT23" s="3"/>
      <c r="CU23" s="49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5531.201196149701</v>
      </c>
      <c r="CK24" s="498">
        <f>+entero!CK70</f>
        <v>5946.3327570524607</v>
      </c>
      <c r="CL24" s="498">
        <f>+entero!CL70</f>
        <v>5724.603010338682</v>
      </c>
      <c r="CM24" s="660">
        <f>+entero!CM70</f>
        <v>5725.6961744258961</v>
      </c>
      <c r="CN24" s="661">
        <f>+entero!CN70</f>
        <v>5674.3041537816553</v>
      </c>
      <c r="CO24" s="661">
        <f>+entero!CO70</f>
        <v>5722.7617738594572</v>
      </c>
      <c r="CP24" s="661">
        <f>+entero!CP70</f>
        <v>5821.443600349714</v>
      </c>
      <c r="CQ24" s="662">
        <f>+entero!CQ70</f>
        <v>5818.9125352763313</v>
      </c>
      <c r="CR24" s="660">
        <f>+entero!CR70</f>
        <v>94.309524937649257</v>
      </c>
      <c r="CS24" s="549">
        <f>+entero!CS70</f>
        <v>1.6474421853764465</v>
      </c>
      <c r="CT24" s="3"/>
      <c r="CU24" s="49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2449.4980466690954</v>
      </c>
      <c r="CK25" s="498">
        <f>+entero!CK71</f>
        <v>2879.1445181727408</v>
      </c>
      <c r="CL25" s="498">
        <f>+entero!CL71</f>
        <v>2626.2615269999997</v>
      </c>
      <c r="CM25" s="660">
        <f>+entero!CM71</f>
        <v>2633.6591456443157</v>
      </c>
      <c r="CN25" s="661">
        <f>+entero!CN71</f>
        <v>2572.139008446793</v>
      </c>
      <c r="CO25" s="661">
        <f>+entero!CO71</f>
        <v>2579.8425750371721</v>
      </c>
      <c r="CP25" s="661">
        <f>+entero!CP71</f>
        <v>2671.6737629555387</v>
      </c>
      <c r="CQ25" s="662">
        <f>+entero!CQ71</f>
        <v>2667.200619064869</v>
      </c>
      <c r="CR25" s="660">
        <f>+entero!CR71</f>
        <v>40.939092064869328</v>
      </c>
      <c r="CS25" s="549">
        <f>+entero!CS71</f>
        <v>1.5588353118676013</v>
      </c>
      <c r="CT25" s="3"/>
      <c r="CU25" s="49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596.64105278279874</v>
      </c>
      <c r="CK26" s="498">
        <f>+entero!CK72</f>
        <v>604.51986994606409</v>
      </c>
      <c r="CL26" s="498">
        <f>+entero!CL72</f>
        <v>632.08862772448981</v>
      </c>
      <c r="CM26" s="660">
        <f>+entero!CM72</f>
        <v>632.09849178571426</v>
      </c>
      <c r="CN26" s="661">
        <f>+entero!CN72</f>
        <v>632.72769179737611</v>
      </c>
      <c r="CO26" s="661">
        <f>+entero!CO72</f>
        <v>632.73085810058308</v>
      </c>
      <c r="CP26" s="661">
        <f>+entero!CP72</f>
        <v>632.7356781807581</v>
      </c>
      <c r="CQ26" s="662">
        <f>+entero!CQ72</f>
        <v>632.74004651895041</v>
      </c>
      <c r="CR26" s="660">
        <f>+entero!CR72</f>
        <v>0.65141879446059647</v>
      </c>
      <c r="CS26" s="549">
        <f>+entero!CS72</f>
        <v>0.1030581418314247</v>
      </c>
      <c r="CT26" s="3"/>
      <c r="CU26" s="49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874.38466787780749</v>
      </c>
      <c r="CK27" s="498">
        <f>+entero!CK73</f>
        <v>852.48080393365603</v>
      </c>
      <c r="CL27" s="498">
        <f>+entero!CL73</f>
        <v>864.96575887419237</v>
      </c>
      <c r="CM27" s="660">
        <f>+entero!CM73</f>
        <v>858.5909380858659</v>
      </c>
      <c r="CN27" s="661">
        <f>+entero!CN73</f>
        <v>753.10251434748693</v>
      </c>
      <c r="CO27" s="661">
        <f>+entero!CO73</f>
        <v>793.89893072170264</v>
      </c>
      <c r="CP27" s="661">
        <f>+entero!CP73</f>
        <v>800.48537054341693</v>
      </c>
      <c r="CQ27" s="662">
        <f>+entero!CQ73</f>
        <v>802.69487675251276</v>
      </c>
      <c r="CR27" s="660">
        <f>+entero!CR73</f>
        <v>-62.27088212167962</v>
      </c>
      <c r="CS27" s="549">
        <f>+entero!CS73</f>
        <v>-7.1992308924146435</v>
      </c>
      <c r="CT27" s="3"/>
      <c r="CU27" s="49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1610.6774288199992</v>
      </c>
      <c r="CK28" s="498">
        <f>+entero!CK74</f>
        <v>1610.1875649999997</v>
      </c>
      <c r="CL28" s="498">
        <f>+entero!CL74</f>
        <v>1601.2870967399999</v>
      </c>
      <c r="CM28" s="660">
        <f>+entero!CM74</f>
        <v>1601.34759891</v>
      </c>
      <c r="CN28" s="661">
        <f>+entero!CN74</f>
        <v>1716.3349391899997</v>
      </c>
      <c r="CO28" s="661">
        <f>+entero!CO74</f>
        <v>1716.2894100000001</v>
      </c>
      <c r="CP28" s="661">
        <f>+entero!CP74</f>
        <v>1716.54878867</v>
      </c>
      <c r="CQ28" s="662">
        <f>+entero!CQ74</f>
        <v>1716.2769929399994</v>
      </c>
      <c r="CR28" s="660">
        <f>+entero!CR74</f>
        <v>114.98989619999952</v>
      </c>
      <c r="CS28" s="549">
        <f>+entero!CS74</f>
        <v>7.1810917876065528</v>
      </c>
      <c r="CT28" s="3"/>
      <c r="CU28" s="49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2004.0191407685847</v>
      </c>
      <c r="CK29" s="498">
        <f>+entero!CK75</f>
        <v>2410.1140768500732</v>
      </c>
      <c r="CL29" s="498">
        <f>+entero!CL75</f>
        <v>2139.8785105289162</v>
      </c>
      <c r="CM29" s="660">
        <f>+entero!CM75</f>
        <v>2138.8184369101614</v>
      </c>
      <c r="CN29" s="661">
        <f>+entero!CN75</f>
        <v>1970.4101705099069</v>
      </c>
      <c r="CO29" s="661">
        <f>+entero!CO75</f>
        <v>2020.0105279577906</v>
      </c>
      <c r="CP29" s="661">
        <f>+entero!CP75</f>
        <v>2121.1373422631841</v>
      </c>
      <c r="CQ29" s="662">
        <f>+entero!CQ75</f>
        <v>2120.0981391236714</v>
      </c>
      <c r="CR29" s="660">
        <f>+entero!CR75</f>
        <v>-19.78037140524475</v>
      </c>
      <c r="CS29" s="549">
        <f>+entero!CS75</f>
        <v>-0.92436889794998978</v>
      </c>
      <c r="CT29" s="3"/>
      <c r="CU29" s="49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1633.8306901907774</v>
      </c>
      <c r="CK30" s="498">
        <f>+entero!CK76</f>
        <v>2063.2928562564171</v>
      </c>
      <c r="CL30" s="498">
        <f>+entero!CL76</f>
        <v>1777.5416385447238</v>
      </c>
      <c r="CM30" s="660">
        <f>+entero!CM76</f>
        <v>1780.6418689642956</v>
      </c>
      <c r="CN30" s="661">
        <f>+entero!CN76</f>
        <v>1720.5782209424201</v>
      </c>
      <c r="CO30" s="661">
        <f>+entero!CO76</f>
        <v>1728.4825700260881</v>
      </c>
      <c r="CP30" s="661">
        <f>+entero!CP76</f>
        <v>1823.9475278897671</v>
      </c>
      <c r="CQ30" s="662">
        <f>+entero!CQ76</f>
        <v>1819.3839778311587</v>
      </c>
      <c r="CR30" s="660">
        <f>+entero!CR76</f>
        <v>41.842339286434935</v>
      </c>
      <c r="CS30" s="549">
        <f>+entero!CS76</f>
        <v>2.3539442553194512</v>
      </c>
      <c r="CT30" s="3"/>
      <c r="CU30" s="49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370.18845057780743</v>
      </c>
      <c r="CK31" s="498">
        <f>+entero!CK77</f>
        <v>346.82122059365616</v>
      </c>
      <c r="CL31" s="498">
        <f>+entero!CL77</f>
        <v>362.33687198419244</v>
      </c>
      <c r="CM31" s="660">
        <f>+entero!CM77</f>
        <v>358.176567945866</v>
      </c>
      <c r="CN31" s="661">
        <f>+entero!CN77</f>
        <v>249.83194956748682</v>
      </c>
      <c r="CO31" s="661">
        <f>+entero!CO77</f>
        <v>291.52795793170276</v>
      </c>
      <c r="CP31" s="661">
        <f>+entero!CP77</f>
        <v>297.18981437341688</v>
      </c>
      <c r="CQ31" s="662">
        <f>+entero!CQ77</f>
        <v>300.71416129251281</v>
      </c>
      <c r="CR31" s="660">
        <f>+entero!CR77</f>
        <v>-61.622710691679629</v>
      </c>
      <c r="CS31" s="549">
        <f>+entero!CS77</f>
        <v>-17.007021767955209</v>
      </c>
      <c r="CT31" s="3"/>
      <c r="CU31" s="49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498">
        <f>+entero!CL78</f>
        <v>0</v>
      </c>
      <c r="CM32" s="660">
        <f>+entero!CM78</f>
        <v>0</v>
      </c>
      <c r="CN32" s="661">
        <f>+entero!CN78</f>
        <v>0</v>
      </c>
      <c r="CO32" s="661">
        <f>+entero!CO78</f>
        <v>0</v>
      </c>
      <c r="CP32" s="661">
        <f>+entero!CP78</f>
        <v>0</v>
      </c>
      <c r="CQ32" s="662">
        <f>+entero!CQ78</f>
        <v>0</v>
      </c>
      <c r="CR32" s="660"/>
      <c r="CS32" s="549"/>
      <c r="CT32" s="3"/>
      <c r="CU32" s="49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16490.254496063491</v>
      </c>
      <c r="CK33" s="498">
        <f>+entero!CK79</f>
        <v>16485.481595397301</v>
      </c>
      <c r="CL33" s="498">
        <f>+entero!CL79</f>
        <v>16514.052327009555</v>
      </c>
      <c r="CM33" s="660">
        <f>+entero!CM79</f>
        <v>16565.090482486226</v>
      </c>
      <c r="CN33" s="661">
        <f>+entero!CN79</f>
        <v>16547.7889513011</v>
      </c>
      <c r="CO33" s="661">
        <f>+entero!CO79</f>
        <v>16560.180247193224</v>
      </c>
      <c r="CP33" s="661">
        <f>+entero!CP79</f>
        <v>16594.645861468733</v>
      </c>
      <c r="CQ33" s="662">
        <f>+entero!CQ79</f>
        <v>16599.534139508098</v>
      </c>
      <c r="CR33" s="660">
        <f>+entero!CR79</f>
        <v>85.48181249854315</v>
      </c>
      <c r="CS33" s="549">
        <f>+entero!CS79</f>
        <v>0.51763074747397386</v>
      </c>
      <c r="CT33" s="3"/>
      <c r="CU33" s="49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60"/>
      <c r="CS34" s="549"/>
      <c r="CT34" s="3"/>
      <c r="CU34" s="49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95.01156887525741</v>
      </c>
      <c r="CK35" s="626">
        <f>+entero!CK81</f>
        <v>95.041055386882007</v>
      </c>
      <c r="CL35" s="626">
        <f>+entero!CL81</f>
        <v>95.08926912443701</v>
      </c>
      <c r="CM35" s="627">
        <f>+entero!CM81</f>
        <v>95.092829380361906</v>
      </c>
      <c r="CN35" s="628">
        <f>+entero!CN81</f>
        <v>95.098548327111999</v>
      </c>
      <c r="CO35" s="628">
        <f>+entero!CO81</f>
        <v>95.107808996648203</v>
      </c>
      <c r="CP35" s="628">
        <f>+entero!CP81</f>
        <v>95.123135577029601</v>
      </c>
      <c r="CQ35" s="629">
        <f>+entero!CQ81</f>
        <v>95.130455133980803</v>
      </c>
      <c r="CR35" s="660"/>
      <c r="CS35" s="549"/>
      <c r="CT35" s="3"/>
      <c r="CU35" s="49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9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7" t="str">
        <f>+entero!D3</f>
        <v>V   A   R   I   A   B   L   E   S     b/</v>
      </c>
      <c r="E3" s="850" t="str">
        <f>+entero!E3</f>
        <v>2008                          A  fines de Dic*</v>
      </c>
      <c r="F3" s="850" t="str">
        <f>+entero!F3</f>
        <v>2009                          A  fines de Ene*</v>
      </c>
      <c r="G3" s="850" t="str">
        <f>+entero!G3</f>
        <v>2009                          A  fines de Feb*</v>
      </c>
      <c r="H3" s="850" t="str">
        <f>+entero!H3</f>
        <v>2009                          A  fines de Mar*</v>
      </c>
      <c r="I3" s="850" t="str">
        <f>+entero!I3</f>
        <v>2009                          A  fines de Abr*</v>
      </c>
      <c r="J3" s="850" t="str">
        <f>+entero!J3</f>
        <v>2009                          A  fines de May*</v>
      </c>
      <c r="K3" s="850" t="str">
        <f>+entero!K3</f>
        <v>2009                          A  fines de Jun*</v>
      </c>
      <c r="L3" s="850" t="str">
        <f>+entero!L3</f>
        <v>2009                          A  fines de Jul*</v>
      </c>
      <c r="M3" s="850" t="str">
        <f>+entero!M3</f>
        <v>2009                          A  fines de Ago*</v>
      </c>
      <c r="N3" s="850" t="str">
        <f>+entero!N3</f>
        <v>2009                          A  fines de Sep*</v>
      </c>
      <c r="O3" s="850" t="str">
        <f>+entero!O3</f>
        <v>2009                          A  fines de Oct*</v>
      </c>
      <c r="P3" s="850" t="str">
        <f>+entero!P3</f>
        <v>2009                          A  fines de Nov*</v>
      </c>
      <c r="Q3" s="850" t="str">
        <f>+entero!Q3</f>
        <v>2009                          A  fines de Dic*</v>
      </c>
      <c r="R3" s="850" t="str">
        <f>+entero!R3</f>
        <v>2010                          A  fines de Ene*</v>
      </c>
      <c r="S3" s="850" t="str">
        <f>+entero!S3</f>
        <v>2010                          A  fines de Feb*</v>
      </c>
      <c r="T3" s="850" t="str">
        <f>+entero!T3</f>
        <v>2010                          A  fines de Mar*</v>
      </c>
      <c r="U3" s="850" t="str">
        <f>+entero!U3</f>
        <v>2010                          A  fines de Abr*</v>
      </c>
      <c r="V3" s="850" t="str">
        <f>+entero!V3</f>
        <v>2010                          A  fines de May*</v>
      </c>
      <c r="W3" s="850" t="str">
        <f>+entero!W3</f>
        <v>2010                          A  fines de Jun*</v>
      </c>
      <c r="X3" s="850" t="str">
        <f>+entero!X3</f>
        <v>2010                          A  fines de Jul*</v>
      </c>
      <c r="Y3" s="850" t="str">
        <f>+entero!Y3</f>
        <v>2010                          A  fines de Ago*</v>
      </c>
      <c r="Z3" s="850" t="str">
        <f>+entero!Z3</f>
        <v>2010                          A  fines de Sep*</v>
      </c>
      <c r="AA3" s="850" t="str">
        <f>+entero!AA3</f>
        <v>2010                          A  fines de Oct*</v>
      </c>
      <c r="AB3" s="850" t="str">
        <f>+entero!AB3</f>
        <v>2010                          A  fines de Nov*</v>
      </c>
      <c r="AC3" s="850" t="str">
        <f>+entero!AC3</f>
        <v>2010                          A  fines de Dic*</v>
      </c>
      <c r="AD3" s="850" t="str">
        <f>+entero!AD3</f>
        <v>2011                          A  fines de Ene*</v>
      </c>
      <c r="AE3" s="850" t="str">
        <f>+entero!AE3</f>
        <v>2011                          A  fines de Feb*</v>
      </c>
      <c r="AF3" s="850" t="str">
        <f>+entero!AF3</f>
        <v>2011                          A  fines de Mar*</v>
      </c>
      <c r="AG3" s="850" t="str">
        <f>+entero!AG3</f>
        <v>2011                          A  fines de Abr*</v>
      </c>
      <c r="AH3" s="850" t="str">
        <f>+entero!AH3</f>
        <v>2011                          A  fines de May*</v>
      </c>
      <c r="AI3" s="850" t="str">
        <f>+entero!AI3</f>
        <v>2011                          A  fines de Jun*</v>
      </c>
      <c r="AJ3" s="850" t="str">
        <f>+entero!AJ3</f>
        <v>2011                          A  fines de Jul*</v>
      </c>
      <c r="AK3" s="850" t="str">
        <f>+entero!AK3</f>
        <v>2011                          A  fines de Ago*</v>
      </c>
      <c r="AL3" s="850" t="str">
        <f>+entero!AL3</f>
        <v>2011                          A  fines de Sep*</v>
      </c>
      <c r="AM3" s="850" t="str">
        <f>+entero!AM3</f>
        <v>2011                          A  fines de Oct*</v>
      </c>
      <c r="AN3" s="850" t="str">
        <f>+entero!AN3</f>
        <v>2011                          A  fines de Nov*</v>
      </c>
      <c r="AO3" s="850" t="str">
        <f>+entero!AO3</f>
        <v>2011                          A  fines de Dic*</v>
      </c>
      <c r="AP3" s="850" t="str">
        <f>+entero!AP3</f>
        <v>2012                          A  fines de Ene*</v>
      </c>
      <c r="AQ3" s="850" t="str">
        <f>+entero!AQ3</f>
        <v>2012                          A  fines de Feb*</v>
      </c>
      <c r="AR3" s="850" t="str">
        <f>+entero!AR3</f>
        <v>2012                          A  fines de Mar*</v>
      </c>
      <c r="AS3" s="850" t="str">
        <f>+entero!AS3</f>
        <v>2012                          A  fines de Abr*</v>
      </c>
      <c r="AT3" s="850" t="str">
        <f>+entero!AT3</f>
        <v>2012                          A  fines de May*</v>
      </c>
      <c r="AU3" s="850" t="str">
        <f>+entero!AU3</f>
        <v>2012                          A  fines de Jun*</v>
      </c>
      <c r="AV3" s="850" t="str">
        <f>+entero!AV3</f>
        <v>2012                          A  fines de Jul*</v>
      </c>
      <c r="AW3" s="850" t="str">
        <f>+entero!AW3</f>
        <v>2012                          A  fines de Ago*</v>
      </c>
      <c r="AX3" s="850" t="str">
        <f>+entero!AX3</f>
        <v>2012                          A  fines de Sep*</v>
      </c>
      <c r="AY3" s="850" t="str">
        <f>+entero!AY3</f>
        <v>2012                          A  fines de Oct*</v>
      </c>
      <c r="AZ3" s="850" t="str">
        <f>+entero!AZ3</f>
        <v>2012                          A  fines de Nov*</v>
      </c>
      <c r="BA3" s="850" t="str">
        <f>+entero!BA3</f>
        <v>2012                          A  fines de Dic*</v>
      </c>
      <c r="BB3" s="850" t="str">
        <f>+entero!BB3</f>
        <v>2013                          A  fines de Ene*</v>
      </c>
      <c r="BC3" s="850" t="str">
        <f>+entero!BC3</f>
        <v>2013                          A  fines de Feb*</v>
      </c>
      <c r="BD3" s="850" t="str">
        <f>+entero!BD3</f>
        <v>2013                          A  fines de Mar*</v>
      </c>
      <c r="BE3" s="850" t="str">
        <f>+entero!BE3</f>
        <v>2013                          A  fines de Abr*</v>
      </c>
      <c r="BF3" s="850" t="str">
        <f>+entero!BF3</f>
        <v>2013                          A  fines de May*</v>
      </c>
      <c r="BG3" s="850" t="str">
        <f>+entero!BG3</f>
        <v>2013                          A  fines de Jun*</v>
      </c>
      <c r="BH3" s="850" t="str">
        <f>+entero!BH3</f>
        <v>2013                          A  fines de Jul*</v>
      </c>
      <c r="BI3" s="850" t="str">
        <f>+entero!BI3</f>
        <v>2013                          A  fines de Ago*</v>
      </c>
      <c r="BJ3" s="850" t="str">
        <f>+entero!BJ3</f>
        <v>2013                          A  fines de Sep*</v>
      </c>
      <c r="BK3" s="850" t="str">
        <f>+entero!BK3</f>
        <v>2013                          A  fines de Oct*</v>
      </c>
      <c r="BL3" s="850" t="str">
        <f>+entero!BL3</f>
        <v>2013                          A  fines de Nov*</v>
      </c>
      <c r="BM3" s="850" t="str">
        <f>+entero!BM3</f>
        <v>2013                          A  fines de Dic*</v>
      </c>
      <c r="BN3" s="850" t="str">
        <f>+entero!BN3</f>
        <v>2014                          A  fines de Ene*</v>
      </c>
      <c r="BO3" s="850" t="str">
        <f>+entero!BO3</f>
        <v>2014                          A  fines de Feb*</v>
      </c>
      <c r="BP3" s="850" t="str">
        <f>+entero!BP3</f>
        <v>2014                          A  fines de Mar*</v>
      </c>
      <c r="BQ3" s="850" t="str">
        <f>+entero!BQ3</f>
        <v>2014                          A  fines de Abr*</v>
      </c>
      <c r="BR3" s="850" t="str">
        <f>+entero!BR3</f>
        <v>2014                          A  fines de May*</v>
      </c>
      <c r="BS3" s="850" t="str">
        <f>+entero!BS3</f>
        <v>2014                          A  fines de Jun*</v>
      </c>
      <c r="BT3" s="850" t="str">
        <f>+entero!BT3</f>
        <v>2014                          A  fines de Jul*</v>
      </c>
      <c r="BU3" s="850" t="str">
        <f>+entero!BU3</f>
        <v>2014                          A  fines de Ago*</v>
      </c>
      <c r="BV3" s="850" t="str">
        <f>+entero!BV3</f>
        <v>2014                          A  fines de Sep*</v>
      </c>
      <c r="BW3" s="850" t="str">
        <f>+entero!BW3</f>
        <v>2014                          A  fines de Oct*</v>
      </c>
      <c r="BX3" s="850" t="str">
        <f>+entero!BX3</f>
        <v>2014                          A  fines de Nov*</v>
      </c>
      <c r="BY3" s="850" t="str">
        <f>+entero!BY3</f>
        <v>2014                          A  fines de Dic*</v>
      </c>
      <c r="BZ3" s="850" t="str">
        <f>+entero!BZ3</f>
        <v>2015                         A  fines de Ene*</v>
      </c>
      <c r="CA3" s="850" t="str">
        <f>+entero!CA3</f>
        <v>2015                         A  fines de Feb*</v>
      </c>
      <c r="CB3" s="850" t="str">
        <f>+entero!CB3</f>
        <v>2015                         A  fines de Mar*</v>
      </c>
      <c r="CC3" s="850" t="str">
        <f>+entero!CC3</f>
        <v xml:space="preserve">2015                         A  fines de Abr* </v>
      </c>
      <c r="CD3" s="850" t="str">
        <f>+entero!CD3</f>
        <v xml:space="preserve">2015                         A  fines de May* </v>
      </c>
      <c r="CE3" s="850" t="str">
        <f>+entero!CE3</f>
        <v xml:space="preserve">2015                         A  fines de Jun* </v>
      </c>
      <c r="CF3" s="850" t="str">
        <f>+entero!CF3</f>
        <v xml:space="preserve">2015                         A  fines de Jul* </v>
      </c>
      <c r="CG3" s="850" t="str">
        <f>+entero!CG3</f>
        <v xml:space="preserve">2015                         A  fines de Ago* </v>
      </c>
      <c r="CH3" s="850" t="str">
        <f>+entero!CH3</f>
        <v xml:space="preserve">2015                         A  fines de Sep* </v>
      </c>
      <c r="CI3" s="850" t="str">
        <f>+entero!CI3</f>
        <v xml:space="preserve">2015                         A  fines de Oct* </v>
      </c>
      <c r="CJ3" s="850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54" t="str">
        <f>+entero!CM3</f>
        <v xml:space="preserve">   Semana 3*</v>
      </c>
      <c r="CN3" s="855"/>
      <c r="CO3" s="855"/>
      <c r="CP3" s="855"/>
      <c r="CQ3" s="856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8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1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1"/>
      <c r="BM4" s="851"/>
      <c r="BN4" s="851"/>
      <c r="BO4" s="851"/>
      <c r="BP4" s="851"/>
      <c r="BQ4" s="851"/>
      <c r="BR4" s="851"/>
      <c r="BS4" s="851"/>
      <c r="BT4" s="851"/>
      <c r="BU4" s="851"/>
      <c r="BV4" s="851"/>
      <c r="BW4" s="851"/>
      <c r="BX4" s="851"/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847"/>
      <c r="CL4" s="847"/>
      <c r="CM4" s="202">
        <f>+entero!CM4</f>
        <v>42352</v>
      </c>
      <c r="CN4" s="343">
        <f>+entero!CN4</f>
        <v>42353</v>
      </c>
      <c r="CO4" s="343">
        <f>+entero!CO4</f>
        <v>42354</v>
      </c>
      <c r="CP4" s="343">
        <f>+entero!CP4</f>
        <v>42355</v>
      </c>
      <c r="CQ4" s="344">
        <f>+entero!CQ4</f>
        <v>42356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12">
        <f>+entero!CR83</f>
        <v>0</v>
      </c>
      <c r="CS6" s="55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12">
        <f>+entero!CR84</f>
        <v>0</v>
      </c>
      <c r="CS7" s="55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8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605">
        <f>+entero!CM85</f>
        <v>6.9645376285686158</v>
      </c>
      <c r="CN8" s="605">
        <f>+entero!CN85</f>
        <v>6.9428154037001075</v>
      </c>
      <c r="CO8" s="605">
        <f>+entero!CO85</f>
        <v>6.9609946018174256</v>
      </c>
      <c r="CP8" s="605">
        <f>+entero!CP85</f>
        <v>6.9543855843810807</v>
      </c>
      <c r="CQ8" s="605">
        <f>+entero!CQ85</f>
        <v>6.9455657694494857</v>
      </c>
      <c r="CR8" s="712">
        <f>+entero!CR85</f>
        <v>-6.9928129515162141E-3</v>
      </c>
      <c r="CS8" s="551">
        <f>+entero!CS85</f>
        <v>-0.1005789864067741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09"/>
      <c r="CR9" s="712" t="s">
        <v>3</v>
      </c>
      <c r="CS9" s="55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14">
        <f>+entero!CM87</f>
        <v>2.0954799999999998</v>
      </c>
      <c r="CN10" s="14">
        <f>+entero!CN87</f>
        <v>2.0956800000000002</v>
      </c>
      <c r="CO10" s="14">
        <f>+entero!CO87</f>
        <v>2.0958800000000002</v>
      </c>
      <c r="CP10" s="14">
        <f>+entero!CP87</f>
        <v>2.0960800000000002</v>
      </c>
      <c r="CQ10" s="14">
        <f>+entero!CQ87</f>
        <v>2.0962800000000001</v>
      </c>
      <c r="CR10" s="712">
        <f>+entero!CR87</f>
        <v>1.4000000000002899E-3</v>
      </c>
      <c r="CS10" s="551">
        <f>+entero!CS87</f>
        <v>6.6829603605000898E-2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09"/>
      <c r="CR11" s="713"/>
      <c r="CS11" s="55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42361.640460995368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AQ3:AQ4"/>
    <mergeCell ref="AX3:AX4"/>
    <mergeCell ref="AO3:AO4"/>
    <mergeCell ref="AG3:AG4"/>
    <mergeCell ref="P3:P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O3:O4"/>
    <mergeCell ref="S3:S4"/>
    <mergeCell ref="Y3:Y4"/>
    <mergeCell ref="BE3:BE4"/>
    <mergeCell ref="AD3:AD4"/>
    <mergeCell ref="BM3:BM4"/>
    <mergeCell ref="BJ3:BJ4"/>
    <mergeCell ref="AR3:AR4"/>
    <mergeCell ref="BD3:BD4"/>
    <mergeCell ref="BF3:BF4"/>
    <mergeCell ref="AF3:AF4"/>
    <mergeCell ref="AS3:AS4"/>
    <mergeCell ref="AU3:AU4"/>
    <mergeCell ref="BB3:BB4"/>
    <mergeCell ref="AV3:AV4"/>
    <mergeCell ref="AW3:AW4"/>
    <mergeCell ref="AT3:AT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R3:BR4"/>
    <mergeCell ref="BX3:BX4"/>
    <mergeCell ref="BV3:BV4"/>
    <mergeCell ref="BU3:BU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abSelected="1"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L25" sqref="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477"/>
      <c r="CL3" s="477"/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" t="str">
        <f>+entero!CK3</f>
        <v>Semana 1*</v>
      </c>
      <c r="CL4" s="84" t="str">
        <f>+entero!CL3</f>
        <v>Semana 2*</v>
      </c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14" t="s">
        <v>202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5">
        <f>+entero!CL90</f>
        <v>2084.0671991530612</v>
      </c>
      <c r="CM10" s="716">
        <f>+entero!CM90</f>
        <v>2084.0671991530612</v>
      </c>
      <c r="CN10" s="717">
        <f>+entero!CN90</f>
        <v>2084.0671991530612</v>
      </c>
      <c r="CO10" s="717">
        <f>+entero!CO90</f>
        <v>2084.0671991530612</v>
      </c>
      <c r="CP10" s="717">
        <f>+entero!CP90</f>
        <v>2084.0671991530612</v>
      </c>
      <c r="CQ10" s="718">
        <f>+entero!CQ90</f>
        <v>2088.8024371895044</v>
      </c>
      <c r="CR10" s="719">
        <f>+entero!CR90</f>
        <v>4.7352380364432065</v>
      </c>
      <c r="CS10" s="552">
        <f>+entero!CS90</f>
        <v>0.22721138926651285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K25" sqref="CK25: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3" t="str">
        <f>+entero!CM3</f>
        <v xml:space="preserve">   Semana 3*</v>
      </c>
      <c r="CN3" s="843"/>
      <c r="CO3" s="843"/>
      <c r="CP3" s="843"/>
      <c r="CQ3" s="84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432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2"/>
      <c r="C6" s="17"/>
      <c r="D6" s="720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631">
        <f>+entero!CJ92</f>
        <v>160.17310597229701</v>
      </c>
      <c r="CK6" s="433"/>
      <c r="CL6" s="433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2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3"/>
      <c r="CL7" s="433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2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3"/>
      <c r="CL8" s="433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2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3"/>
      <c r="CL9" s="433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2"/>
      <c r="C10" s="17" t="s">
        <v>3</v>
      </c>
      <c r="D10" s="720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631">
        <f>+entero!CJ96</f>
        <v>289.45942046521441</v>
      </c>
      <c r="CK10" s="433"/>
      <c r="CL10" s="433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2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3"/>
      <c r="CL11" s="433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2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3"/>
      <c r="CL12" s="433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2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3"/>
      <c r="CL13" s="433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3"/>
      <c r="CL14" s="433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3"/>
      <c r="CL15" s="433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3"/>
      <c r="CL16" s="433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3"/>
      <c r="CL17" s="433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23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600">
        <f>+entero!CP106</f>
        <v>4</v>
      </c>
      <c r="CQ20" s="54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M3:CQ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2015-12-23T19:32:31Z</cp:lastPrinted>
  <dcterms:created xsi:type="dcterms:W3CDTF">2002-08-27T17:11:09Z</dcterms:created>
  <dcterms:modified xsi:type="dcterms:W3CDTF">2015-12-23T19:35:05Z</dcterms:modified>
</cp:coreProperties>
</file>