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635" windowWidth="17490" windowHeight="20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entero!$C$1:$DT$111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L17" i="4" l="1"/>
  <c r="DL16" i="4"/>
  <c r="DL15" i="4"/>
  <c r="DL14" i="4"/>
  <c r="DR32" i="1" l="1"/>
  <c r="DR31" i="1"/>
  <c r="DR30" i="1"/>
  <c r="DR29" i="1"/>
  <c r="DR28" i="1"/>
  <c r="DQ32" i="1"/>
  <c r="DQ31" i="1"/>
  <c r="DQ30" i="1"/>
  <c r="DQ29" i="1"/>
  <c r="DQ28" i="1"/>
  <c r="DP32" i="1"/>
  <c r="DP31" i="1"/>
  <c r="DP30" i="1"/>
  <c r="DP29" i="1"/>
  <c r="DP28" i="1"/>
  <c r="DO32" i="1"/>
  <c r="DO31" i="1"/>
  <c r="DO30" i="1"/>
  <c r="DO29" i="1"/>
  <c r="DO28" i="1"/>
  <c r="DN32" i="1"/>
  <c r="DN31" i="1"/>
  <c r="DN30" i="1"/>
  <c r="DN29" i="1"/>
  <c r="DN28" i="1"/>
  <c r="DM20" i="4" l="1"/>
  <c r="DM19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6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 l="1"/>
  <c r="DM25" i="9"/>
  <c r="DM24" i="9"/>
  <c r="DM23" i="9"/>
  <c r="DM22" i="9"/>
  <c r="DM21" i="9"/>
  <c r="DM20" i="9"/>
  <c r="DM19" i="9"/>
  <c r="DM18" i="9"/>
  <c r="DM17" i="9"/>
  <c r="DM16" i="9"/>
  <c r="DM15" i="9"/>
  <c r="DM14" i="9"/>
  <c r="DM13" i="9"/>
  <c r="DM12" i="9"/>
  <c r="DM11" i="9"/>
  <c r="DM10" i="9"/>
  <c r="DM9" i="9"/>
  <c r="DM8" i="9"/>
  <c r="DM7" i="9"/>
  <c r="DM5" i="9"/>
  <c r="DM4" i="9"/>
  <c r="DT95" i="1"/>
  <c r="DT92" i="1"/>
  <c r="DT90" i="1"/>
  <c r="DT89" i="1"/>
  <c r="DT88" i="1"/>
  <c r="DT85" i="1"/>
  <c r="DT84" i="1"/>
  <c r="DT83" i="1"/>
  <c r="DT82" i="1"/>
  <c r="DT81" i="1"/>
  <c r="DT80" i="1"/>
  <c r="DT79" i="1"/>
  <c r="DT78" i="1"/>
  <c r="DT77" i="1"/>
  <c r="DT76" i="1"/>
  <c r="DT72" i="1"/>
  <c r="DT69" i="1"/>
  <c r="DT66" i="1"/>
  <c r="DT63" i="1"/>
  <c r="DT60" i="1"/>
  <c r="DT58" i="1"/>
  <c r="DT48" i="1"/>
  <c r="DT47" i="1"/>
  <c r="DT46" i="1"/>
  <c r="DT44" i="1"/>
  <c r="DT43" i="1"/>
  <c r="DT42" i="1"/>
  <c r="DT36" i="1"/>
  <c r="DT35" i="1"/>
  <c r="DT34" i="1"/>
  <c r="DT32" i="1"/>
  <c r="DT31" i="1"/>
  <c r="DT30" i="1"/>
  <c r="DT29" i="1"/>
  <c r="DT28" i="1"/>
  <c r="DT16" i="1"/>
  <c r="DT15" i="1"/>
  <c r="DT13" i="1"/>
  <c r="DT12" i="1"/>
  <c r="DT11" i="1"/>
  <c r="DT10" i="1"/>
  <c r="DT9" i="1"/>
  <c r="DT8" i="1"/>
  <c r="DT7" i="1"/>
  <c r="DS95" i="1"/>
  <c r="DS92" i="1"/>
  <c r="DS90" i="1"/>
  <c r="DS89" i="1"/>
  <c r="DS88" i="1"/>
  <c r="DS86" i="1"/>
  <c r="DS85" i="1"/>
  <c r="DS84" i="1"/>
  <c r="DS83" i="1"/>
  <c r="DS82" i="1"/>
  <c r="DS81" i="1"/>
  <c r="DS80" i="1"/>
  <c r="DS79" i="1"/>
  <c r="DS78" i="1"/>
  <c r="DS77" i="1"/>
  <c r="DS76" i="1"/>
  <c r="DS73" i="1"/>
  <c r="DS72" i="1"/>
  <c r="DS70" i="1"/>
  <c r="DS69" i="1"/>
  <c r="DS67" i="1"/>
  <c r="DS66" i="1"/>
  <c r="DS64" i="1"/>
  <c r="DS63" i="1"/>
  <c r="DS61" i="1"/>
  <c r="DS60" i="1"/>
  <c r="DS59" i="1"/>
  <c r="DS58" i="1"/>
  <c r="DS56" i="1"/>
  <c r="DS55" i="1"/>
  <c r="DS54" i="1"/>
  <c r="DS53" i="1"/>
  <c r="DS52" i="1"/>
  <c r="DS49" i="1"/>
  <c r="DS48" i="1"/>
  <c r="DS47" i="1"/>
  <c r="DS46" i="1"/>
  <c r="DS45" i="1"/>
  <c r="DS44" i="1"/>
  <c r="DS43" i="1"/>
  <c r="DS42" i="1"/>
  <c r="DS40" i="1"/>
  <c r="DS39" i="1"/>
  <c r="DS38" i="1"/>
  <c r="DS36" i="1"/>
  <c r="DS35" i="1"/>
  <c r="DS34" i="1"/>
  <c r="DS32" i="1"/>
  <c r="DS31" i="1"/>
  <c r="DS30" i="1"/>
  <c r="DS29" i="1"/>
  <c r="DS28" i="1"/>
  <c r="DS17" i="1"/>
  <c r="DS16" i="1"/>
  <c r="DS15" i="1"/>
  <c r="DS13" i="1"/>
  <c r="DS12" i="1"/>
  <c r="DS11" i="1"/>
  <c r="DS10" i="1"/>
  <c r="DS9" i="1"/>
  <c r="DS8" i="1"/>
  <c r="DS7" i="1"/>
  <c r="DM88" i="1"/>
  <c r="DM75" i="1"/>
  <c r="DM54" i="1"/>
  <c r="DM51" i="1"/>
  <c r="DM50" i="1"/>
  <c r="DM32" i="1"/>
  <c r="DM31" i="1"/>
  <c r="DM30" i="1"/>
  <c r="DM29" i="1"/>
  <c r="DM28" i="1"/>
  <c r="DM18" i="1"/>
  <c r="DM14" i="1"/>
  <c r="DR20" i="4" l="1"/>
  <c r="DR19" i="4"/>
  <c r="DL20" i="4"/>
  <c r="DL19" i="4"/>
  <c r="DL13" i="4"/>
  <c r="DL12" i="4"/>
  <c r="DL11" i="4"/>
  <c r="DL10" i="4"/>
  <c r="DL9" i="4"/>
  <c r="DL8" i="4"/>
  <c r="DL7" i="4"/>
  <c r="DL6" i="4"/>
  <c r="DL3" i="4"/>
  <c r="DR10" i="10"/>
  <c r="DR9" i="10"/>
  <c r="DR8" i="10"/>
  <c r="DR7" i="10"/>
  <c r="DR6" i="10"/>
  <c r="DL10" i="10"/>
  <c r="DL9" i="10"/>
  <c r="DL8" i="10"/>
  <c r="DL7" i="10"/>
  <c r="DL6" i="10"/>
  <c r="DL3" i="10"/>
  <c r="DR10" i="5"/>
  <c r="DR8" i="5"/>
  <c r="DR7" i="5"/>
  <c r="DR6" i="5"/>
  <c r="DL11" i="5"/>
  <c r="DL10" i="5"/>
  <c r="DL9" i="5"/>
  <c r="DL8" i="5"/>
  <c r="DL7" i="5"/>
  <c r="DL6" i="5"/>
  <c r="DL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R19" i="7"/>
  <c r="DR18" i="7"/>
  <c r="DR17" i="7"/>
  <c r="DR16" i="7"/>
  <c r="DR15" i="7"/>
  <c r="DR12" i="7"/>
  <c r="DR11" i="7"/>
  <c r="DR10" i="7"/>
  <c r="DR9" i="7"/>
  <c r="DR8" i="7"/>
  <c r="DR7" i="7"/>
  <c r="DR6" i="7"/>
  <c r="DL19" i="7"/>
  <c r="DL18" i="7"/>
  <c r="DL17" i="7"/>
  <c r="DL16" i="7"/>
  <c r="DL15" i="7"/>
  <c r="DL12" i="7"/>
  <c r="DL11" i="7"/>
  <c r="DL10" i="7"/>
  <c r="DL9" i="7"/>
  <c r="DL8" i="7"/>
  <c r="DL7" i="7"/>
  <c r="DL6" i="7"/>
  <c r="DL3" i="7"/>
  <c r="DR18" i="8"/>
  <c r="DR17" i="8"/>
  <c r="DR16" i="8"/>
  <c r="DR14" i="8"/>
  <c r="DR13" i="8"/>
  <c r="DR12" i="8"/>
  <c r="DR10" i="8"/>
  <c r="DR9" i="8"/>
  <c r="DR8" i="8"/>
  <c r="DR7" i="8"/>
  <c r="DR6" i="8"/>
  <c r="DL18" i="8"/>
  <c r="DL17" i="8"/>
  <c r="DL16" i="8"/>
  <c r="DL14" i="8"/>
  <c r="DL13" i="8"/>
  <c r="DL12" i="8"/>
  <c r="DL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R88" i="1"/>
  <c r="DR75" i="1"/>
  <c r="DR54" i="1"/>
  <c r="DR51" i="1"/>
  <c r="DR18" i="1"/>
  <c r="DR14" i="1"/>
  <c r="DL88" i="1"/>
  <c r="DL75" i="1"/>
  <c r="DL54" i="1"/>
  <c r="DL51" i="1"/>
  <c r="DL50" i="1" s="1"/>
  <c r="DL13" i="7" s="1"/>
  <c r="DL32" i="1"/>
  <c r="DL31" i="1"/>
  <c r="DL30" i="1"/>
  <c r="DL29" i="1"/>
  <c r="DL7" i="8" s="1"/>
  <c r="DL28" i="1"/>
  <c r="DL6" i="8" s="1"/>
  <c r="DL18" i="1"/>
  <c r="DL18" i="9" s="1"/>
  <c r="DL14" i="1"/>
  <c r="DR18" i="9" l="1"/>
  <c r="DT18" i="1"/>
  <c r="DS18" i="1"/>
  <c r="DS14" i="1"/>
  <c r="DT14" i="1"/>
  <c r="DS75" i="1"/>
  <c r="DT75" i="1"/>
  <c r="DR14" i="7"/>
  <c r="DS51" i="1"/>
  <c r="DL14" i="7"/>
  <c r="DL14" i="9"/>
  <c r="DL8" i="8"/>
  <c r="DS8" i="8"/>
  <c r="DL10" i="8"/>
  <c r="DL9" i="8"/>
  <c r="DR14" i="9"/>
  <c r="DR23" i="6"/>
  <c r="DS23" i="6"/>
  <c r="DS18" i="9"/>
  <c r="DR50" i="1"/>
  <c r="DS50" i="1" s="1"/>
  <c r="DS14" i="7"/>
  <c r="DQ10" i="8"/>
  <c r="DT7" i="8"/>
  <c r="DT6" i="8"/>
  <c r="DP10" i="8"/>
  <c r="DP9" i="8"/>
  <c r="DP8" i="8"/>
  <c r="DP7" i="8"/>
  <c r="DO10" i="8"/>
  <c r="DO9" i="8"/>
  <c r="DO8" i="8"/>
  <c r="DO7" i="8"/>
  <c r="DO6" i="8"/>
  <c r="DN10" i="8"/>
  <c r="DN9" i="8"/>
  <c r="DN6" i="8"/>
  <c r="DT10" i="5"/>
  <c r="DT8" i="5"/>
  <c r="DQ88" i="1"/>
  <c r="DT34" i="6"/>
  <c r="DT33" i="6"/>
  <c r="DT31" i="6"/>
  <c r="DT30" i="6"/>
  <c r="DT26" i="6"/>
  <c r="DQ75" i="1"/>
  <c r="DQ23" i="6" s="1"/>
  <c r="DT15" i="6"/>
  <c r="DT12" i="6"/>
  <c r="DT11" i="6"/>
  <c r="DT10" i="7"/>
  <c r="DT8" i="7"/>
  <c r="DT13" i="8"/>
  <c r="DT12" i="8"/>
  <c r="DT8" i="8"/>
  <c r="DQ18" i="1"/>
  <c r="DQ18" i="9" s="1"/>
  <c r="DQ14" i="1"/>
  <c r="DQ14" i="9" s="1"/>
  <c r="DT14" i="9"/>
  <c r="DT10" i="9"/>
  <c r="DS10" i="10"/>
  <c r="DS34" i="6"/>
  <c r="DS27" i="6"/>
  <c r="DS26" i="6"/>
  <c r="DS24" i="6"/>
  <c r="DS21" i="6"/>
  <c r="DS15" i="6"/>
  <c r="DS14" i="6"/>
  <c r="DS11" i="6"/>
  <c r="DS9" i="6"/>
  <c r="DS19" i="7"/>
  <c r="DS18" i="7"/>
  <c r="DQ54" i="1"/>
  <c r="DS17" i="7"/>
  <c r="DS16" i="7"/>
  <c r="DQ51" i="1"/>
  <c r="DQ50" i="1" s="1"/>
  <c r="DQ13" i="7" s="1"/>
  <c r="DS12" i="7"/>
  <c r="DS10" i="7"/>
  <c r="DS6" i="7"/>
  <c r="DS18" i="8"/>
  <c r="DS16" i="8"/>
  <c r="DS14" i="8"/>
  <c r="DS17" i="9"/>
  <c r="DS15" i="9"/>
  <c r="DS14" i="9"/>
  <c r="DS10" i="9"/>
  <c r="DS9" i="9"/>
  <c r="D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88" i="1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75" i="1"/>
  <c r="DK23" i="6" s="1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1"/>
  <c r="DK18" i="9" s="1"/>
  <c r="DK17" i="9"/>
  <c r="DK16" i="9"/>
  <c r="DK15" i="9"/>
  <c r="DK14" i="1"/>
  <c r="DK14" i="9" s="1"/>
  <c r="DK13" i="9"/>
  <c r="DK12" i="9"/>
  <c r="DK11" i="9"/>
  <c r="DK10" i="9"/>
  <c r="DK9" i="9"/>
  <c r="DK8" i="9"/>
  <c r="DK7" i="9"/>
  <c r="DK5" i="9"/>
  <c r="DK4" i="9"/>
  <c r="DK54" i="1"/>
  <c r="DK17" i="7" s="1"/>
  <c r="DK51" i="1"/>
  <c r="DK14" i="7" s="1"/>
  <c r="DK50" i="1"/>
  <c r="DK13" i="7" s="1"/>
  <c r="DK32" i="1"/>
  <c r="DK10" i="8" s="1"/>
  <c r="DK31" i="1"/>
  <c r="DK9" i="8" s="1"/>
  <c r="DK30" i="1"/>
  <c r="DK8" i="8" s="1"/>
  <c r="DK29" i="1"/>
  <c r="DK7" i="8" s="1"/>
  <c r="DK28" i="1"/>
  <c r="DK6" i="8" s="1"/>
  <c r="DQ9" i="8"/>
  <c r="DQ8" i="8"/>
  <c r="DP6" i="8"/>
  <c r="DN8" i="8"/>
  <c r="DN7" i="8"/>
  <c r="DN3" i="4"/>
  <c r="DO20" i="4"/>
  <c r="DN20" i="4"/>
  <c r="DO19" i="4"/>
  <c r="DN19" i="4"/>
  <c r="DN4" i="4"/>
  <c r="DN3" i="10"/>
  <c r="DO10" i="10"/>
  <c r="DN10" i="10"/>
  <c r="DO9" i="10"/>
  <c r="DN9" i="10"/>
  <c r="DO8" i="10"/>
  <c r="DN8" i="10"/>
  <c r="DO7" i="10"/>
  <c r="DN7" i="10"/>
  <c r="DO6" i="10"/>
  <c r="DN6" i="10"/>
  <c r="DN4" i="10"/>
  <c r="DN3" i="5"/>
  <c r="DO10" i="5"/>
  <c r="DN10" i="5"/>
  <c r="DO8" i="5"/>
  <c r="DN8" i="5"/>
  <c r="DO7" i="5"/>
  <c r="DN7" i="5"/>
  <c r="DN4" i="5"/>
  <c r="DN3" i="6"/>
  <c r="DO34" i="6"/>
  <c r="DN34" i="6"/>
  <c r="DO33" i="6"/>
  <c r="DN33" i="6"/>
  <c r="DO32" i="6"/>
  <c r="DN32" i="6"/>
  <c r="DO31" i="6"/>
  <c r="DN31" i="6"/>
  <c r="DO30" i="6"/>
  <c r="DN30" i="6"/>
  <c r="DO29" i="6"/>
  <c r="DN29" i="6"/>
  <c r="DO28" i="6"/>
  <c r="DN28" i="6"/>
  <c r="DO27" i="6"/>
  <c r="DN27" i="6"/>
  <c r="DO26" i="6"/>
  <c r="DN26" i="6"/>
  <c r="DO25" i="6"/>
  <c r="DN25" i="6"/>
  <c r="DO24" i="6"/>
  <c r="DN24" i="6"/>
  <c r="DO21" i="6"/>
  <c r="DN21" i="6"/>
  <c r="DO20" i="6"/>
  <c r="DN20" i="6"/>
  <c r="DO19" i="6"/>
  <c r="DN19" i="6"/>
  <c r="DO18" i="6"/>
  <c r="DN18" i="6"/>
  <c r="DO17" i="6"/>
  <c r="DN17" i="6"/>
  <c r="DO16" i="6"/>
  <c r="DN16" i="6"/>
  <c r="DO15" i="6"/>
  <c r="DN15" i="6"/>
  <c r="DO14" i="6"/>
  <c r="DN14" i="6"/>
  <c r="DO13" i="6"/>
  <c r="DN13" i="6"/>
  <c r="DO12" i="6"/>
  <c r="DN12" i="6"/>
  <c r="DO11" i="6"/>
  <c r="DN11" i="6"/>
  <c r="DO9" i="6"/>
  <c r="DN9" i="6"/>
  <c r="DO8" i="6"/>
  <c r="DN8" i="6"/>
  <c r="DO7" i="6"/>
  <c r="DN7" i="6"/>
  <c r="DO6" i="6"/>
  <c r="DN6" i="6"/>
  <c r="DN4" i="6"/>
  <c r="DN3" i="7"/>
  <c r="DO19" i="7"/>
  <c r="DN19" i="7"/>
  <c r="DO18" i="7"/>
  <c r="DN18" i="7"/>
  <c r="DO16" i="7"/>
  <c r="DN16" i="7"/>
  <c r="DO15" i="7"/>
  <c r="DN15" i="7"/>
  <c r="DO12" i="7"/>
  <c r="DN12" i="7"/>
  <c r="DO11" i="7"/>
  <c r="DN11" i="7"/>
  <c r="DO10" i="7"/>
  <c r="DN10" i="7"/>
  <c r="DO9" i="7"/>
  <c r="DN9" i="7"/>
  <c r="DO8" i="7"/>
  <c r="DN8" i="7"/>
  <c r="DO7" i="7"/>
  <c r="DN7" i="7"/>
  <c r="DO6" i="7"/>
  <c r="DN6" i="7"/>
  <c r="DN4" i="7"/>
  <c r="DN4" i="9"/>
  <c r="DN3" i="8"/>
  <c r="DO18" i="8"/>
  <c r="DO17" i="8"/>
  <c r="DO16" i="8"/>
  <c r="DO14" i="8"/>
  <c r="DO13" i="8"/>
  <c r="DO12" i="8"/>
  <c r="DN18" i="8"/>
  <c r="DN17" i="8"/>
  <c r="DN16" i="8"/>
  <c r="DN14" i="8"/>
  <c r="DN13" i="8"/>
  <c r="DN12" i="8"/>
  <c r="DN4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T21" i="6"/>
  <c r="DT14" i="6"/>
  <c r="DT9" i="6"/>
  <c r="DT11" i="7"/>
  <c r="DT7" i="7"/>
  <c r="DT13" i="9"/>
  <c r="DT9" i="9"/>
  <c r="DT8" i="9"/>
  <c r="DS10" i="5"/>
  <c r="DS33" i="6"/>
  <c r="DS30" i="6"/>
  <c r="DS25" i="6"/>
  <c r="DS20" i="6"/>
  <c r="DS8" i="6"/>
  <c r="DS7" i="7"/>
  <c r="DS17" i="8"/>
  <c r="DO4" i="1"/>
  <c r="DP4" i="1" s="1"/>
  <c r="DO88" i="1"/>
  <c r="DO6" i="5" s="1"/>
  <c r="DN88" i="1"/>
  <c r="DN6" i="5"/>
  <c r="DO75" i="1"/>
  <c r="DO23" i="6" s="1"/>
  <c r="DN75" i="1"/>
  <c r="DN23" i="6" s="1"/>
  <c r="DO54" i="1"/>
  <c r="DO17" i="7" s="1"/>
  <c r="DN54" i="1"/>
  <c r="DN17" i="7" s="1"/>
  <c r="DO51" i="1"/>
  <c r="DO14" i="7" s="1"/>
  <c r="DN51" i="1"/>
  <c r="DN14" i="7" s="1"/>
  <c r="DO18" i="1"/>
  <c r="DO18" i="9" s="1"/>
  <c r="DN18" i="1"/>
  <c r="DN18" i="9" s="1"/>
  <c r="DO14" i="1"/>
  <c r="DO14" i="9" s="1"/>
  <c r="DN14" i="1"/>
  <c r="DN14" i="9" s="1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88" i="1"/>
  <c r="DJ6" i="5" s="1"/>
  <c r="DJ75" i="1"/>
  <c r="DJ23" i="6" s="1"/>
  <c r="DJ54" i="1"/>
  <c r="DJ17" i="7" s="1"/>
  <c r="DJ51" i="1"/>
  <c r="DJ14" i="7" s="1"/>
  <c r="DJ32" i="1"/>
  <c r="DJ10" i="8" s="1"/>
  <c r="DJ31" i="1"/>
  <c r="DJ9" i="8" s="1"/>
  <c r="DJ30" i="1"/>
  <c r="DJ8" i="8" s="1"/>
  <c r="DJ29" i="1"/>
  <c r="DJ7" i="8" s="1"/>
  <c r="DJ28" i="1"/>
  <c r="DJ6" i="8" s="1"/>
  <c r="DJ18" i="1"/>
  <c r="DJ18" i="9" s="1"/>
  <c r="DJ14" i="1"/>
  <c r="DJ14" i="9" s="1"/>
  <c r="DI11" i="5"/>
  <c r="DI9" i="5"/>
  <c r="DQ20" i="6"/>
  <c r="DQ16" i="6"/>
  <c r="DQ19" i="6"/>
  <c r="DQ7" i="6"/>
  <c r="DQ12" i="8"/>
  <c r="DQ20" i="4"/>
  <c r="DQ19" i="4"/>
  <c r="DQ10" i="10"/>
  <c r="DQ9" i="10"/>
  <c r="DQ8" i="10"/>
  <c r="DQ7" i="10"/>
  <c r="DQ6" i="10"/>
  <c r="DQ10" i="5"/>
  <c r="DQ8" i="5"/>
  <c r="DQ7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18" i="6"/>
  <c r="DQ17" i="6"/>
  <c r="DQ15" i="6"/>
  <c r="DQ14" i="6"/>
  <c r="DQ13" i="6"/>
  <c r="DQ12" i="6"/>
  <c r="DQ11" i="6"/>
  <c r="DQ9" i="6"/>
  <c r="DQ8" i="6"/>
  <c r="DQ6" i="6"/>
  <c r="DQ19" i="7"/>
  <c r="DQ18" i="7"/>
  <c r="DQ16" i="7"/>
  <c r="DQ15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6" i="5"/>
  <c r="DQ17" i="7"/>
  <c r="DP88" i="1"/>
  <c r="DP6" i="5" s="1"/>
  <c r="DP21" i="6"/>
  <c r="DP19" i="6"/>
  <c r="DP18" i="6"/>
  <c r="DP17" i="6"/>
  <c r="DP15" i="6"/>
  <c r="DP13" i="6"/>
  <c r="DP11" i="6"/>
  <c r="DP9" i="6"/>
  <c r="DP7" i="6"/>
  <c r="DP6" i="6"/>
  <c r="DI21" i="6"/>
  <c r="DP20" i="6"/>
  <c r="DI20" i="6"/>
  <c r="DT19" i="6"/>
  <c r="DS19" i="6"/>
  <c r="DI19" i="6"/>
  <c r="DI18" i="6"/>
  <c r="DI17" i="6"/>
  <c r="DT16" i="6"/>
  <c r="DS16" i="6"/>
  <c r="DP16" i="6"/>
  <c r="DI16" i="6"/>
  <c r="DI15" i="6"/>
  <c r="DP14" i="6"/>
  <c r="DI14" i="6"/>
  <c r="DT13" i="6"/>
  <c r="DS13" i="6"/>
  <c r="DI13" i="6"/>
  <c r="DP12" i="6"/>
  <c r="DI12" i="6"/>
  <c r="DI11" i="6"/>
  <c r="DP20" i="4"/>
  <c r="DP19" i="4"/>
  <c r="DP10" i="10"/>
  <c r="DT9" i="10"/>
  <c r="DS9" i="10"/>
  <c r="DP9" i="10"/>
  <c r="DT8" i="10"/>
  <c r="DS8" i="10"/>
  <c r="DP8" i="10"/>
  <c r="DT7" i="10"/>
  <c r="DS7" i="10"/>
  <c r="DP7" i="10"/>
  <c r="DT6" i="10"/>
  <c r="DS6" i="10"/>
  <c r="DP6" i="10"/>
  <c r="DP10" i="5"/>
  <c r="DP8" i="5"/>
  <c r="DP7" i="5"/>
  <c r="DP34" i="6"/>
  <c r="DP33" i="6"/>
  <c r="DP32" i="6"/>
  <c r="DP31" i="6"/>
  <c r="DP30" i="6"/>
  <c r="DP29" i="6"/>
  <c r="DP27" i="6"/>
  <c r="DP26" i="6"/>
  <c r="DP25" i="6"/>
  <c r="DP24" i="6"/>
  <c r="DP8" i="6"/>
  <c r="DT19" i="7"/>
  <c r="DP19" i="7"/>
  <c r="DT18" i="7"/>
  <c r="DP18" i="7"/>
  <c r="DT17" i="7"/>
  <c r="DT16" i="7"/>
  <c r="DP16" i="7"/>
  <c r="DT15" i="7"/>
  <c r="DP15" i="7"/>
  <c r="DT14" i="7"/>
  <c r="DT13" i="7"/>
  <c r="DT12" i="7"/>
  <c r="DP12" i="7"/>
  <c r="DP11" i="7"/>
  <c r="DP10" i="7"/>
  <c r="DT9" i="7"/>
  <c r="DP9" i="7"/>
  <c r="DP8" i="7"/>
  <c r="DP7" i="7"/>
  <c r="DP6" i="7"/>
  <c r="DT18" i="8"/>
  <c r="DP18" i="8"/>
  <c r="DT17" i="8"/>
  <c r="DP17" i="8"/>
  <c r="DT16" i="8"/>
  <c r="DP16" i="8"/>
  <c r="DP14" i="8"/>
  <c r="DP13" i="8"/>
  <c r="DP12" i="8"/>
  <c r="DS26" i="9"/>
  <c r="DP26" i="9"/>
  <c r="DS25" i="9"/>
  <c r="DP25" i="9"/>
  <c r="DS24" i="9"/>
  <c r="DP24" i="9"/>
  <c r="DS23" i="9"/>
  <c r="DP23" i="9"/>
  <c r="DS22" i="9"/>
  <c r="DP22" i="9"/>
  <c r="DS21" i="9"/>
  <c r="DP21" i="9"/>
  <c r="DS20" i="9"/>
  <c r="DP20" i="9"/>
  <c r="DS19" i="9"/>
  <c r="DP19" i="9"/>
  <c r="DP17" i="9"/>
  <c r="DP16" i="9"/>
  <c r="DP15" i="9"/>
  <c r="DP13" i="9"/>
  <c r="DP12" i="9"/>
  <c r="DP11" i="9"/>
  <c r="DP10" i="9"/>
  <c r="DP9" i="9"/>
  <c r="DP8" i="9"/>
  <c r="DP7" i="9"/>
  <c r="DP54" i="1"/>
  <c r="DP17" i="7" s="1"/>
  <c r="DT20" i="6"/>
  <c r="DT18" i="6"/>
  <c r="DS18" i="6"/>
  <c r="DT17" i="6"/>
  <c r="DS17" i="6"/>
  <c r="DS12" i="6"/>
  <c r="DP51" i="1"/>
  <c r="DP50" i="1" s="1"/>
  <c r="DP13" i="7" s="1"/>
  <c r="DP14" i="1"/>
  <c r="DP14" i="9" s="1"/>
  <c r="DP28" i="6"/>
  <c r="DP75" i="1"/>
  <c r="DP23" i="6" s="1"/>
  <c r="DP18" i="1"/>
  <c r="DP18" i="9" s="1"/>
  <c r="DT10" i="10"/>
  <c r="DT7" i="5"/>
  <c r="DT32" i="6"/>
  <c r="DT29" i="6"/>
  <c r="DT28" i="6"/>
  <c r="DT27" i="6"/>
  <c r="DT25" i="6"/>
  <c r="DT24" i="6"/>
  <c r="DT8" i="6"/>
  <c r="DT7" i="6"/>
  <c r="DT6" i="6"/>
  <c r="DT6" i="7"/>
  <c r="DT14" i="8"/>
  <c r="DS16" i="9"/>
  <c r="DS13" i="9"/>
  <c r="DS12" i="9"/>
  <c r="DS11" i="9"/>
  <c r="DS8" i="9"/>
  <c r="DS8" i="5"/>
  <c r="DS7" i="5"/>
  <c r="DS32" i="6"/>
  <c r="DS31" i="6"/>
  <c r="DS29" i="6"/>
  <c r="DS28" i="6"/>
  <c r="DS7" i="6"/>
  <c r="DS6" i="6"/>
  <c r="DS15" i="7"/>
  <c r="DS11" i="7"/>
  <c r="DS9" i="7"/>
  <c r="DS8" i="7"/>
  <c r="DS13" i="8"/>
  <c r="D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T26" i="9"/>
  <c r="DT25" i="9"/>
  <c r="DT24" i="9"/>
  <c r="DT23" i="9"/>
  <c r="DT22" i="9"/>
  <c r="DT21" i="9"/>
  <c r="DT20" i="9"/>
  <c r="DT19" i="9"/>
  <c r="DT17" i="9"/>
  <c r="DT16" i="9"/>
  <c r="DT15" i="9"/>
  <c r="DT12" i="9"/>
  <c r="DT11" i="9"/>
  <c r="DT7" i="9"/>
  <c r="DS6" i="5"/>
  <c r="DT6" i="5"/>
  <c r="DO4" i="6"/>
  <c r="DO5" i="9" l="1"/>
  <c r="DO4" i="10"/>
  <c r="DO4" i="8"/>
  <c r="DO4" i="4"/>
  <c r="DO4" i="7"/>
  <c r="DR13" i="7"/>
  <c r="DQ14" i="7"/>
  <c r="DO50" i="1"/>
  <c r="DO13" i="7" s="1"/>
  <c r="DP14" i="7"/>
  <c r="DP5" i="9"/>
  <c r="DP4" i="4"/>
  <c r="DP4" i="10"/>
  <c r="DQ4" i="1"/>
  <c r="DP4" i="8"/>
  <c r="DP4" i="5"/>
  <c r="DP4" i="6"/>
  <c r="DP4" i="7"/>
  <c r="DO4" i="5"/>
  <c r="DQ6" i="8"/>
  <c r="DQ7" i="8"/>
  <c r="DN50" i="1"/>
  <c r="DN13" i="7" s="1"/>
  <c r="DS13" i="7"/>
  <c r="DJ50" i="1"/>
  <c r="DJ13" i="7" s="1"/>
  <c r="DT18" i="9"/>
  <c r="DT9" i="8"/>
  <c r="DT23" i="6"/>
  <c r="DS9" i="8"/>
  <c r="DS6" i="8"/>
  <c r="DS7" i="8"/>
  <c r="DS10" i="8"/>
  <c r="DT10" i="8"/>
  <c r="DQ4" i="10" l="1"/>
  <c r="DR4" i="1"/>
  <c r="DQ4" i="6"/>
  <c r="DQ4" i="7"/>
  <c r="DQ4" i="5"/>
  <c r="DQ4" i="8"/>
  <c r="DQ4" i="4"/>
  <c r="DQ5" i="9"/>
  <c r="DR4" i="6" l="1"/>
  <c r="DR4" i="7"/>
  <c r="DR4" i="4"/>
  <c r="DR4" i="8"/>
  <c r="DR4" i="10"/>
  <c r="DR4" i="5"/>
  <c r="DR5" i="9"/>
</calcChain>
</file>

<file path=xl/sharedStrings.xml><?xml version="1.0" encoding="utf-8"?>
<sst xmlns="http://schemas.openxmlformats.org/spreadsheetml/2006/main" count="460" uniqueCount="263">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</sst>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57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8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7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1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2" xfId="0" applyFont="1" applyBorder="1" applyAlignment="1">
      <alignment horizontal="center" vertical="center" wrapText="1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2" xfId="0" applyNumberFormat="1" applyFont="1" applyFill="1" applyBorder="1" applyAlignment="1" applyProtection="1">
      <alignment horizontal="right" vertical="center" wrapText="1"/>
    </xf>
    <xf numFmtId="0" fontId="69" fillId="0" borderId="63" xfId="0" applyFont="1" applyBorder="1" applyAlignment="1">
      <alignment horizontal="center" vertical="center" wrapText="1"/>
    </xf>
    <xf numFmtId="0" fontId="69" fillId="0" borderId="58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2" xfId="0" applyNumberFormat="1" applyFont="1" applyFill="1" applyBorder="1" applyProtection="1"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60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2" xfId="0" applyFont="1" applyFill="1" applyBorder="1" applyAlignment="1">
      <alignment horizontal="center" vertical="center" wrapText="1"/>
    </xf>
    <xf numFmtId="0" fontId="61" fillId="0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Enero\2018-01-3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febrero\2018-02-28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Marzo\2018-03-29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06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09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1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1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12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63930.377756703761</v>
          </cell>
        </row>
        <row r="515">
          <cell r="H515">
            <v>-24671.654456474731</v>
          </cell>
        </row>
        <row r="517">
          <cell r="H517">
            <v>736.41994070961664</v>
          </cell>
        </row>
        <row r="616">
          <cell r="H616">
            <v>5590.8931910642004</v>
          </cell>
        </row>
        <row r="814">
          <cell r="H814">
            <v>-45478.963243099999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2.2471199999999998</v>
          </cell>
        </row>
        <row r="485">
          <cell r="H485">
            <v>62011.413864181239</v>
          </cell>
        </row>
        <row r="515">
          <cell r="H515">
            <v>-23745.31115701982</v>
          </cell>
        </row>
        <row r="517">
          <cell r="H517">
            <v>113.67161142816079</v>
          </cell>
        </row>
        <row r="616">
          <cell r="H616">
            <v>5588.8484502818001</v>
          </cell>
        </row>
        <row r="814">
          <cell r="H814">
            <v>-44614.191946999999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62787.741952850884</v>
          </cell>
        </row>
        <row r="515">
          <cell r="H515">
            <v>-23486.811634935824</v>
          </cell>
        </row>
        <row r="517">
          <cell r="H517">
            <v>1842.3785759053553</v>
          </cell>
        </row>
        <row r="616">
          <cell r="H616">
            <v>5680.0225891564005</v>
          </cell>
        </row>
        <row r="814">
          <cell r="H814">
            <v>-43772.786461199998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63521.990499784231</v>
          </cell>
        </row>
        <row r="515">
          <cell r="H515">
            <v>-22137.116250366988</v>
          </cell>
        </row>
        <row r="517">
          <cell r="H517">
            <v>3511.0361422924634</v>
          </cell>
        </row>
        <row r="616">
          <cell r="H616">
            <v>5579.4730391563999</v>
          </cell>
        </row>
        <row r="814">
          <cell r="H814">
            <v>-44293.697387199994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63442.994296180499</v>
          </cell>
        </row>
        <row r="515">
          <cell r="H515">
            <v>-22141.05271510785</v>
          </cell>
        </row>
        <row r="517">
          <cell r="H517">
            <v>3555.7957269277758</v>
          </cell>
        </row>
        <row r="616">
          <cell r="H616">
            <v>5579.5239129850006</v>
          </cell>
        </row>
        <row r="814">
          <cell r="H814">
            <v>-44337.035247599997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63539.211100657645</v>
          </cell>
        </row>
        <row r="515">
          <cell r="H515">
            <v>-22262.804140179083</v>
          </cell>
        </row>
        <row r="517">
          <cell r="H517">
            <v>3506.428468542872</v>
          </cell>
        </row>
        <row r="616">
          <cell r="H616">
            <v>5581.4221027679996</v>
          </cell>
        </row>
        <row r="814">
          <cell r="H814">
            <v>-44393.32905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63375.36787554856</v>
          </cell>
        </row>
        <row r="515">
          <cell r="H515">
            <v>-22321.864586117757</v>
          </cell>
        </row>
        <row r="517">
          <cell r="H517">
            <v>3401.3066771908179</v>
          </cell>
        </row>
        <row r="616">
          <cell r="H616">
            <v>5581.4582485882001</v>
          </cell>
        </row>
        <row r="814">
          <cell r="H814">
            <v>-44362.397668999998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63167.477508828684</v>
          </cell>
        </row>
        <row r="515">
          <cell r="H515">
            <v>-22631.015159482246</v>
          </cell>
        </row>
        <row r="517">
          <cell r="H517">
            <v>3200.7535889737537</v>
          </cell>
        </row>
        <row r="616">
          <cell r="H616">
            <v>5558.9580193401998</v>
          </cell>
        </row>
        <row r="814">
          <cell r="H814">
            <v>-44260.431142300004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63387.336241016194</v>
          </cell>
        </row>
        <row r="515">
          <cell r="H515">
            <v>-22688.788676506323</v>
          </cell>
        </row>
        <row r="517">
          <cell r="H517">
            <v>3151.1605709017003</v>
          </cell>
        </row>
        <row r="616">
          <cell r="H616">
            <v>5558.9531726129999</v>
          </cell>
        </row>
        <row r="814">
          <cell r="H814">
            <v>-44233.248365500003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C892"/>
  <sheetViews>
    <sheetView topLeftCell="C1" zoomScale="118" zoomScaleNormal="118" workbookViewId="0">
      <pane xSplit="86" ySplit="5" topLeftCell="DL6" activePane="bottomRight" state="frozen"/>
      <selection activeCell="C1" sqref="C1"/>
      <selection pane="topRight" activeCell="CK1" sqref="CK1"/>
      <selection pane="bottomLeft" activeCell="C6" sqref="C6"/>
      <selection pane="bottomRight" activeCell="DU5" sqref="DU5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11" width="7.85546875" style="149" customWidth="1"/>
    <col min="112" max="115" width="8.140625" style="149" customWidth="1"/>
    <col min="116" max="116" width="8.42578125" style="149" customWidth="1"/>
    <col min="117" max="117" width="9.7109375" style="149" customWidth="1"/>
    <col min="118" max="122" width="9.5703125" style="149" customWidth="1"/>
    <col min="123" max="123" width="9" style="149" customWidth="1"/>
    <col min="124" max="124" width="10" style="149" customWidth="1"/>
    <col min="125" max="125" width="14.85546875" customWidth="1"/>
  </cols>
  <sheetData>
    <row r="1" spans="1:13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2"/>
      <c r="DH1" s="852"/>
      <c r="DI1" s="852"/>
      <c r="DJ1" s="852"/>
      <c r="DK1" s="852"/>
      <c r="DL1" s="852"/>
      <c r="DM1" s="852"/>
      <c r="DN1" s="852"/>
      <c r="DO1" s="852"/>
      <c r="DP1" s="852"/>
      <c r="DQ1" s="852"/>
      <c r="DR1" s="852"/>
      <c r="DS1" s="240"/>
      <c r="DT1" s="240"/>
    </row>
    <row r="2" spans="1:13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</row>
    <row r="3" spans="1:133" ht="19.5" customHeight="1" x14ac:dyDescent="0.2">
      <c r="A3"/>
      <c r="C3" s="11"/>
      <c r="D3" s="1046" t="s">
        <v>104</v>
      </c>
      <c r="E3" s="1048" t="s">
        <v>85</v>
      </c>
      <c r="F3" s="1048" t="s">
        <v>87</v>
      </c>
      <c r="G3" s="1048" t="s">
        <v>88</v>
      </c>
      <c r="H3" s="1048" t="s">
        <v>89</v>
      </c>
      <c r="I3" s="1048" t="s">
        <v>238</v>
      </c>
      <c r="J3" s="1048" t="s">
        <v>91</v>
      </c>
      <c r="K3" s="1048" t="s">
        <v>93</v>
      </c>
      <c r="L3" s="1034" t="s">
        <v>94</v>
      </c>
      <c r="M3" s="1039" t="s">
        <v>95</v>
      </c>
      <c r="N3" s="1034" t="s">
        <v>96</v>
      </c>
      <c r="O3" s="1034" t="s">
        <v>97</v>
      </c>
      <c r="P3" s="1039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9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9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3" t="s">
        <v>164</v>
      </c>
      <c r="BT3" s="1053" t="s">
        <v>165</v>
      </c>
      <c r="BU3" s="1041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9" t="s">
        <v>189</v>
      </c>
      <c r="CA3" s="1039" t="s">
        <v>190</v>
      </c>
      <c r="CB3" s="1039" t="s">
        <v>192</v>
      </c>
      <c r="CC3" s="1039" t="s">
        <v>244</v>
      </c>
      <c r="CD3" s="1039" t="s">
        <v>194</v>
      </c>
      <c r="CE3" s="1039" t="s">
        <v>195</v>
      </c>
      <c r="CF3" s="1039" t="s">
        <v>196</v>
      </c>
      <c r="CG3" s="1039" t="s">
        <v>197</v>
      </c>
      <c r="CH3" s="1039" t="s">
        <v>199</v>
      </c>
      <c r="CI3" s="1039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253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249</v>
      </c>
      <c r="DJ3" s="1034" t="s">
        <v>255</v>
      </c>
      <c r="DK3" s="1034" t="s">
        <v>260</v>
      </c>
      <c r="DL3" s="1034" t="s">
        <v>261</v>
      </c>
      <c r="DM3" s="1025" t="s">
        <v>222</v>
      </c>
      <c r="DN3" s="1036" t="s">
        <v>262</v>
      </c>
      <c r="DO3" s="1037"/>
      <c r="DP3" s="1037"/>
      <c r="DQ3" s="1037"/>
      <c r="DR3" s="1038"/>
      <c r="DS3" s="1051" t="s">
        <v>254</v>
      </c>
      <c r="DT3" s="1052"/>
    </row>
    <row r="4" spans="1:133" ht="16.5" customHeight="1" x14ac:dyDescent="0.2">
      <c r="A4"/>
      <c r="C4" s="19"/>
      <c r="D4" s="1047"/>
      <c r="E4" s="1049"/>
      <c r="F4" s="1049"/>
      <c r="G4" s="1049"/>
      <c r="H4" s="1049"/>
      <c r="I4" s="1049"/>
      <c r="J4" s="1049"/>
      <c r="K4" s="1049"/>
      <c r="L4" s="1035"/>
      <c r="M4" s="1040"/>
      <c r="N4" s="1035"/>
      <c r="O4" s="1035"/>
      <c r="P4" s="1040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40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40"/>
      <c r="BM4" s="1035"/>
      <c r="BN4" s="1035"/>
      <c r="BO4" s="1035"/>
      <c r="BP4" s="1035"/>
      <c r="BQ4" s="1035"/>
      <c r="BR4" s="1035"/>
      <c r="BS4" s="1054"/>
      <c r="BT4" s="1054"/>
      <c r="BU4" s="1042"/>
      <c r="BV4" s="1035"/>
      <c r="BW4" s="1035"/>
      <c r="BX4" s="1035"/>
      <c r="BY4" s="1035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26">
        <v>43196</v>
      </c>
      <c r="DN4" s="843">
        <v>43199</v>
      </c>
      <c r="DO4" s="843">
        <f>+DN4+1</f>
        <v>43200</v>
      </c>
      <c r="DP4" s="843">
        <f>+DO4+1</f>
        <v>43201</v>
      </c>
      <c r="DQ4" s="843">
        <f t="shared" ref="DQ4:DR4" si="0">+DP4+1</f>
        <v>43202</v>
      </c>
      <c r="DR4" s="843">
        <f t="shared" si="0"/>
        <v>43203</v>
      </c>
      <c r="DS4" s="1000" t="s">
        <v>248</v>
      </c>
      <c r="DT4" s="241" t="s">
        <v>184</v>
      </c>
    </row>
    <row r="5" spans="1:13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1027"/>
      <c r="DN5" s="248"/>
      <c r="DO5" s="894"/>
      <c r="DP5" s="894"/>
      <c r="DQ5" s="894"/>
      <c r="DR5" s="894"/>
      <c r="DS5" s="862"/>
      <c r="DT5" s="860"/>
    </row>
    <row r="6" spans="1:133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536"/>
      <c r="DG6" s="409"/>
      <c r="DH6" s="789"/>
      <c r="DI6" s="869"/>
      <c r="DJ6" s="869"/>
      <c r="DK6" s="1015"/>
      <c r="DL6" s="1013"/>
      <c r="DM6" s="1013"/>
      <c r="DN6" s="844"/>
      <c r="DO6" s="844"/>
      <c r="DP6" s="844"/>
      <c r="DQ6" s="844"/>
      <c r="DR6" s="844"/>
      <c r="DS6" s="875"/>
      <c r="DT6" s="234"/>
      <c r="DV6" s="169"/>
    </row>
    <row r="7" spans="1:133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29">
        <v>9838.6612102700001</v>
      </c>
      <c r="CY7" s="576">
        <v>9804.8249944100007</v>
      </c>
      <c r="CZ7" s="576">
        <v>10261.08152878</v>
      </c>
      <c r="DA7" s="829">
        <v>10025.305984389999</v>
      </c>
      <c r="DB7" s="829">
        <v>10253.681384449999</v>
      </c>
      <c r="DC7" s="829">
        <v>10305.805864870001</v>
      </c>
      <c r="DD7" s="829">
        <v>10357.936779470001</v>
      </c>
      <c r="DE7" s="829">
        <v>10452.235888740001</v>
      </c>
      <c r="DF7" s="829">
        <v>10129.614526809999</v>
      </c>
      <c r="DG7" s="364">
        <v>9934.38219312</v>
      </c>
      <c r="DH7" s="829">
        <v>10631.841105520001</v>
      </c>
      <c r="DI7" s="846">
        <v>10260.637599090001</v>
      </c>
      <c r="DJ7" s="829">
        <v>10226.03995558</v>
      </c>
      <c r="DK7" s="364">
        <v>9965.4250714299997</v>
      </c>
      <c r="DL7" s="829">
        <v>9804.6298805299994</v>
      </c>
      <c r="DM7" s="829">
        <v>9683.7937277899982</v>
      </c>
      <c r="DN7" s="364">
        <v>9690.7373115199989</v>
      </c>
      <c r="DO7" s="364">
        <v>9716.7576400800008</v>
      </c>
      <c r="DP7" s="364">
        <v>9720.858086870001</v>
      </c>
      <c r="DQ7" s="364">
        <v>9751.0598429400015</v>
      </c>
      <c r="DR7" s="364">
        <v>9755.4002170000003</v>
      </c>
      <c r="DS7" s="291">
        <f t="shared" ref="DS7:DS18" si="1">+DR7-DM7</f>
        <v>71.60648921000211</v>
      </c>
      <c r="DT7" s="641">
        <f t="shared" ref="DT7:DT16" si="2">+(DR7/DM7-1)*100</f>
        <v>0.73944665926237718</v>
      </c>
      <c r="DU7" s="417"/>
      <c r="DV7" s="712"/>
      <c r="DW7" s="232"/>
    </row>
    <row r="8" spans="1:133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29">
        <v>7929.9344277800001</v>
      </c>
      <c r="CY8" s="576">
        <v>7825.1203510099995</v>
      </c>
      <c r="CZ8" s="576">
        <v>8287.8668823999997</v>
      </c>
      <c r="DA8" s="829">
        <v>8023.5076570999991</v>
      </c>
      <c r="DB8" s="829">
        <v>8252.1080953799992</v>
      </c>
      <c r="DC8" s="829">
        <v>8325.4877459800009</v>
      </c>
      <c r="DD8" s="829">
        <v>8341.2797370500011</v>
      </c>
      <c r="DE8" s="829">
        <v>8380.7059343500005</v>
      </c>
      <c r="DF8" s="829">
        <v>8088.57819174</v>
      </c>
      <c r="DG8" s="364">
        <v>7909.8744661700002</v>
      </c>
      <c r="DH8" s="829">
        <v>8591.9659951600006</v>
      </c>
      <c r="DI8" s="846">
        <v>8199.3202505000008</v>
      </c>
      <c r="DJ8" s="829">
        <v>8095.4236113300003</v>
      </c>
      <c r="DK8" s="364">
        <v>7867.0654582499992</v>
      </c>
      <c r="DL8" s="829">
        <v>7696.0847765499993</v>
      </c>
      <c r="DM8" s="829">
        <v>7574.4976068699998</v>
      </c>
      <c r="DN8" s="364">
        <v>7572.0613469</v>
      </c>
      <c r="DO8" s="364">
        <v>7591.9927140099999</v>
      </c>
      <c r="DP8" s="364">
        <v>7593.4978492500004</v>
      </c>
      <c r="DQ8" s="364">
        <v>7606.9731671300005</v>
      </c>
      <c r="DR8" s="364">
        <v>7634.1608287199997</v>
      </c>
      <c r="DS8" s="291">
        <f t="shared" si="1"/>
        <v>59.6632218499999</v>
      </c>
      <c r="DT8" s="641">
        <f t="shared" si="2"/>
        <v>0.78768553304295885</v>
      </c>
      <c r="DU8" s="417"/>
      <c r="DV8" s="712"/>
      <c r="DW8" s="232"/>
    </row>
    <row r="9" spans="1:133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29">
        <v>225.91353867000001</v>
      </c>
      <c r="CY9" s="576">
        <v>225.32218849999998</v>
      </c>
      <c r="CZ9" s="576">
        <v>226.82208624999998</v>
      </c>
      <c r="DA9" s="829">
        <v>228.43867133000001</v>
      </c>
      <c r="DB9" s="829">
        <v>230.26214908</v>
      </c>
      <c r="DC9" s="829">
        <v>232.05060526</v>
      </c>
      <c r="DD9" s="829">
        <v>234.66038460999999</v>
      </c>
      <c r="DE9" s="829">
        <v>236.58927219</v>
      </c>
      <c r="DF9" s="829">
        <v>235.60943320999999</v>
      </c>
      <c r="DG9" s="364">
        <v>234.35727132999997</v>
      </c>
      <c r="DH9" s="829">
        <v>236.35761356</v>
      </c>
      <c r="DI9" s="846">
        <v>237.21077129</v>
      </c>
      <c r="DJ9" s="829">
        <v>243.12507696999998</v>
      </c>
      <c r="DK9" s="364">
        <v>242.23706229000001</v>
      </c>
      <c r="DL9" s="829">
        <v>243.45213054000001</v>
      </c>
      <c r="DM9" s="829">
        <v>242.38817473</v>
      </c>
      <c r="DN9" s="364">
        <v>241.87874535</v>
      </c>
      <c r="DO9" s="364">
        <v>242.29798067999999</v>
      </c>
      <c r="DP9" s="364">
        <v>242.79237773</v>
      </c>
      <c r="DQ9" s="364">
        <v>243.20493203000001</v>
      </c>
      <c r="DR9" s="364">
        <v>242.95439297999999</v>
      </c>
      <c r="DS9" s="291">
        <f t="shared" si="1"/>
        <v>0.56621824999999149</v>
      </c>
      <c r="DT9" s="641">
        <f t="shared" si="2"/>
        <v>0.23359978292287753</v>
      </c>
      <c r="DU9" s="417"/>
      <c r="DV9" s="712"/>
      <c r="DW9" s="232"/>
    </row>
    <row r="10" spans="1:133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29">
        <v>1647.5652440700001</v>
      </c>
      <c r="CY10" s="576">
        <v>1719.21409165</v>
      </c>
      <c r="CZ10" s="576">
        <v>1711.00064213</v>
      </c>
      <c r="DA10" s="829">
        <v>1737.72276762</v>
      </c>
      <c r="DB10" s="829">
        <v>1735.3713229</v>
      </c>
      <c r="DC10" s="829">
        <v>1712.0549646900001</v>
      </c>
      <c r="DD10" s="829">
        <v>1745.3836381200001</v>
      </c>
      <c r="DE10" s="829">
        <v>1798.01992251</v>
      </c>
      <c r="DF10" s="829">
        <v>1768.6650333700002</v>
      </c>
      <c r="DG10" s="364">
        <v>1753.59060103</v>
      </c>
      <c r="DH10" s="829">
        <v>1766.6402134</v>
      </c>
      <c r="DI10" s="846">
        <v>1787.10456088</v>
      </c>
      <c r="DJ10" s="829">
        <v>1849.57556593</v>
      </c>
      <c r="DK10" s="364">
        <v>1818.3367665200001</v>
      </c>
      <c r="DL10" s="829">
        <v>1827.1274144399999</v>
      </c>
      <c r="DM10" s="829">
        <v>1829.1083076</v>
      </c>
      <c r="DN10" s="364">
        <v>1839.0770245199999</v>
      </c>
      <c r="DO10" s="364">
        <v>1844.68137226</v>
      </c>
      <c r="DP10" s="364">
        <v>1846.70518717</v>
      </c>
      <c r="DQ10" s="364">
        <v>1862.9547345799999</v>
      </c>
      <c r="DR10" s="364">
        <v>1840.39705684</v>
      </c>
      <c r="DS10" s="291">
        <f t="shared" si="1"/>
        <v>11.288749240000016</v>
      </c>
      <c r="DT10" s="641">
        <f t="shared" si="2"/>
        <v>0.61717226875495079</v>
      </c>
      <c r="DU10" s="417"/>
      <c r="DV10" s="712"/>
      <c r="DW10" s="232"/>
    </row>
    <row r="11" spans="1:133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29">
        <v>35.247999750000005</v>
      </c>
      <c r="CY11" s="724">
        <v>35.168363249999999</v>
      </c>
      <c r="CZ11" s="576">
        <v>35.391917999999997</v>
      </c>
      <c r="DA11" s="829">
        <v>35.636888339999999</v>
      </c>
      <c r="DB11" s="829">
        <v>35.939817089999998</v>
      </c>
      <c r="DC11" s="829">
        <v>36.212548939999998</v>
      </c>
      <c r="DD11" s="829">
        <v>36.613019690000002</v>
      </c>
      <c r="DE11" s="829">
        <v>36.920759689999997</v>
      </c>
      <c r="DF11" s="829">
        <v>36.761868489999998</v>
      </c>
      <c r="DG11" s="364">
        <v>36.55985459</v>
      </c>
      <c r="DH11" s="829">
        <v>36.877283400000003</v>
      </c>
      <c r="DI11" s="846">
        <v>37.002016419999997</v>
      </c>
      <c r="DJ11" s="829">
        <v>37.915701350000006</v>
      </c>
      <c r="DK11" s="364">
        <v>37.785784370000002</v>
      </c>
      <c r="DL11" s="829">
        <v>37.965558999999999</v>
      </c>
      <c r="DM11" s="829">
        <v>37.799638590000001</v>
      </c>
      <c r="DN11" s="364">
        <v>37.720194750000005</v>
      </c>
      <c r="DO11" s="364">
        <v>37.785573129999996</v>
      </c>
      <c r="DP11" s="364">
        <v>37.862672719999999</v>
      </c>
      <c r="DQ11" s="364">
        <v>37.927009200000001</v>
      </c>
      <c r="DR11" s="364">
        <v>37.887938460000001</v>
      </c>
      <c r="DS11" s="291">
        <f t="shared" si="1"/>
        <v>8.8299870000000169E-2</v>
      </c>
      <c r="DT11" s="641">
        <f t="shared" si="2"/>
        <v>0.23359977315593472</v>
      </c>
      <c r="DU11" s="417"/>
      <c r="DV11" s="712"/>
      <c r="DW11" s="232"/>
    </row>
    <row r="12" spans="1:133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29">
        <v>9838.6586170700011</v>
      </c>
      <c r="CY12" s="803">
        <v>9804.8230174500004</v>
      </c>
      <c r="CZ12" s="803">
        <v>10260.821778219999</v>
      </c>
      <c r="DA12" s="829">
        <v>10025.19470641</v>
      </c>
      <c r="DB12" s="829">
        <v>10253.67932406</v>
      </c>
      <c r="DC12" s="829">
        <v>10305.742381860002</v>
      </c>
      <c r="DD12" s="829">
        <v>10357.85464765</v>
      </c>
      <c r="DE12" s="829">
        <v>10452.191524710001</v>
      </c>
      <c r="DF12" s="829">
        <v>10129.546686009999</v>
      </c>
      <c r="DG12" s="364">
        <v>9934.3439523500019</v>
      </c>
      <c r="DH12" s="829">
        <v>10631.820566060002</v>
      </c>
      <c r="DI12" s="846">
        <v>10260.636338480001</v>
      </c>
      <c r="DJ12" s="829">
        <v>10226.037565549999</v>
      </c>
      <c r="DK12" s="364">
        <v>9964.9421434799988</v>
      </c>
      <c r="DL12" s="829">
        <v>9804.6061365099995</v>
      </c>
      <c r="DM12" s="829">
        <v>9683.7920754899988</v>
      </c>
      <c r="DN12" s="364">
        <v>9690.6833765299998</v>
      </c>
      <c r="DO12" s="364">
        <v>9716.6374913300024</v>
      </c>
      <c r="DP12" s="364">
        <v>9720.7379381200026</v>
      </c>
      <c r="DQ12" s="364">
        <v>9750.9396941900013</v>
      </c>
      <c r="DR12" s="364">
        <v>9755.3989857699999</v>
      </c>
      <c r="DS12" s="291">
        <f t="shared" si="1"/>
        <v>71.606910280001102</v>
      </c>
      <c r="DT12" s="641">
        <f t="shared" si="2"/>
        <v>0.73945113362399173</v>
      </c>
      <c r="DU12" s="417"/>
      <c r="DV12" s="712"/>
      <c r="DW12" s="232"/>
    </row>
    <row r="13" spans="1:133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29">
        <v>2577.9098536122442</v>
      </c>
      <c r="CY13" s="829">
        <v>2556.4926001618073</v>
      </c>
      <c r="CZ13" s="829">
        <v>2726.2367748935858</v>
      </c>
      <c r="DA13" s="829">
        <v>2796.1381400597666</v>
      </c>
      <c r="DB13" s="829">
        <v>2468.5926177623901</v>
      </c>
      <c r="DC13" s="829">
        <v>2439.1768141239068</v>
      </c>
      <c r="DD13" s="829">
        <v>2456.2947964489795</v>
      </c>
      <c r="DE13" s="829">
        <v>2387.4301972725948</v>
      </c>
      <c r="DF13" s="829">
        <v>2397.2694394723035</v>
      </c>
      <c r="DG13" s="364">
        <v>2351.525874504373</v>
      </c>
      <c r="DH13" s="829">
        <v>2333.7350121909617</v>
      </c>
      <c r="DI13" s="846">
        <v>2366.5153860277001</v>
      </c>
      <c r="DJ13" s="829">
        <v>2332.2898064577298</v>
      </c>
      <c r="DK13" s="364">
        <v>2335.6777935670598</v>
      </c>
      <c r="DL13" s="829">
        <v>2341.3498948571428</v>
      </c>
      <c r="DM13" s="829">
        <v>2381.0993857069966</v>
      </c>
      <c r="DN13" s="364">
        <v>2391.970653669096</v>
      </c>
      <c r="DO13" s="364">
        <v>2400.4963476967928</v>
      </c>
      <c r="DP13" s="364">
        <v>2402.7003455437316</v>
      </c>
      <c r="DQ13" s="364">
        <v>2428.6871779533521</v>
      </c>
      <c r="DR13" s="364">
        <v>2427.7533848833814</v>
      </c>
      <c r="DS13" s="291">
        <f t="shared" si="1"/>
        <v>46.653999176384787</v>
      </c>
      <c r="DT13" s="641">
        <f t="shared" si="2"/>
        <v>1.9593469914122252</v>
      </c>
      <c r="DU13" s="417"/>
      <c r="DV13" s="713"/>
      <c r="DW13" s="624"/>
      <c r="DX13" s="624"/>
      <c r="DY13" s="624"/>
      <c r="DZ13" s="624"/>
    </row>
    <row r="14" spans="1:133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29">
        <v>1840.7808256600001</v>
      </c>
      <c r="CY14" s="829">
        <v>1850.77070351</v>
      </c>
      <c r="CZ14" s="829">
        <v>1832.8560832599999</v>
      </c>
      <c r="DA14" s="829">
        <v>1815.7487001899999</v>
      </c>
      <c r="DB14" s="829">
        <v>1392.2932805699998</v>
      </c>
      <c r="DC14" s="829">
        <v>1449.2928940300003</v>
      </c>
      <c r="DD14" s="829">
        <v>1459.0777087399999</v>
      </c>
      <c r="DE14" s="829">
        <v>1437.7932687599998</v>
      </c>
      <c r="DF14" s="829">
        <v>1462.2774462000007</v>
      </c>
      <c r="DG14" s="364">
        <v>1461.4027438599996</v>
      </c>
      <c r="DH14" s="829">
        <v>1458.7611303200001</v>
      </c>
      <c r="DI14" s="846">
        <v>1433.6710182500003</v>
      </c>
      <c r="DJ14" s="829">
        <f t="shared" ref="DJ14:DO14" si="3">+DJ79</f>
        <v>1417.8923384100003</v>
      </c>
      <c r="DK14" s="364">
        <f t="shared" si="3"/>
        <v>1413.8714124700002</v>
      </c>
      <c r="DL14" s="829">
        <f t="shared" si="3"/>
        <v>1411.1213432100001</v>
      </c>
      <c r="DM14" s="829">
        <f t="shared" si="3"/>
        <v>1410.7143235400001</v>
      </c>
      <c r="DN14" s="364">
        <f t="shared" si="3"/>
        <v>1410.9138412699999</v>
      </c>
      <c r="DO14" s="364">
        <f t="shared" si="3"/>
        <v>1419.9307707400008</v>
      </c>
      <c r="DP14" s="364">
        <f t="shared" ref="DP14" si="4">+DP79</f>
        <v>1419.9787304300005</v>
      </c>
      <c r="DQ14" s="364">
        <f t="shared" ref="DQ14:DR14" si="5">+DQ79</f>
        <v>1420.0779958600001</v>
      </c>
      <c r="DR14" s="364">
        <f t="shared" si="5"/>
        <v>1420.1627618499999</v>
      </c>
      <c r="DS14" s="291">
        <f t="shared" si="1"/>
        <v>9.4484383099998013</v>
      </c>
      <c r="DT14" s="641">
        <f t="shared" si="2"/>
        <v>0.66976269768710406</v>
      </c>
      <c r="DU14" s="417"/>
      <c r="DV14" s="712"/>
      <c r="DW14" s="624"/>
      <c r="DX14" s="624"/>
      <c r="DY14" s="624"/>
      <c r="DZ14" s="624"/>
    </row>
    <row r="15" spans="1:133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9">
        <v>707.23681882845005</v>
      </c>
      <c r="CY15" s="829">
        <v>707.78947383879995</v>
      </c>
      <c r="CZ15" s="829">
        <v>708.24171478845005</v>
      </c>
      <c r="DA15" s="829">
        <v>704.47643233174995</v>
      </c>
      <c r="DB15" s="829">
        <v>631.04918475375007</v>
      </c>
      <c r="DC15" s="829">
        <v>630.74470728059998</v>
      </c>
      <c r="DD15" s="829">
        <v>615.86508778669997</v>
      </c>
      <c r="DE15" s="829">
        <v>588.56301455690004</v>
      </c>
      <c r="DF15" s="829">
        <v>589.28176613000005</v>
      </c>
      <c r="DG15" s="364">
        <v>584.65642992000005</v>
      </c>
      <c r="DH15" s="829">
        <v>580.83053032999999</v>
      </c>
      <c r="DI15" s="846">
        <v>557.96358860000009</v>
      </c>
      <c r="DJ15" s="829">
        <v>558.7483099399999</v>
      </c>
      <c r="DK15" s="364">
        <v>496.46780643</v>
      </c>
      <c r="DL15" s="829">
        <v>494.99578238999999</v>
      </c>
      <c r="DM15" s="829">
        <v>495.21377462999999</v>
      </c>
      <c r="DN15" s="364">
        <v>495.27565427000002</v>
      </c>
      <c r="DO15" s="364">
        <v>495.32198260000001</v>
      </c>
      <c r="DP15" s="364">
        <v>495.33476309000002</v>
      </c>
      <c r="DQ15" s="364">
        <v>495.36264788</v>
      </c>
      <c r="DR15" s="364">
        <v>495.37953747</v>
      </c>
      <c r="DS15" s="291">
        <f t="shared" si="1"/>
        <v>0.16576284000001351</v>
      </c>
      <c r="DT15" s="641">
        <f t="shared" si="2"/>
        <v>3.3472986514526681E-2</v>
      </c>
      <c r="DU15" s="417"/>
      <c r="DV15" s="712"/>
      <c r="DW15" s="624"/>
      <c r="DX15" s="624"/>
      <c r="DY15" s="624"/>
      <c r="DZ15" s="624"/>
      <c r="EA15" s="624"/>
      <c r="EB15" s="624"/>
      <c r="EC15" s="624"/>
    </row>
    <row r="16" spans="1:133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9">
        <v>672.44243099810001</v>
      </c>
      <c r="CY16" s="829">
        <v>672.98226621449999</v>
      </c>
      <c r="CZ16" s="571">
        <v>673.78735784755008</v>
      </c>
      <c r="DA16" s="829">
        <v>702.87805052945009</v>
      </c>
      <c r="DB16" s="829">
        <v>703.68301693789988</v>
      </c>
      <c r="DC16" s="829">
        <v>704.46593717270002</v>
      </c>
      <c r="DD16" s="829">
        <v>733.16117595865001</v>
      </c>
      <c r="DE16" s="829">
        <v>734.09019755690008</v>
      </c>
      <c r="DF16" s="829">
        <v>734.93348839999999</v>
      </c>
      <c r="DG16" s="364">
        <v>764.65007689999993</v>
      </c>
      <c r="DH16" s="829">
        <v>117.85571893999999</v>
      </c>
      <c r="DI16" s="846">
        <v>117.99498267999999</v>
      </c>
      <c r="DJ16" s="829">
        <v>122.88803354999999</v>
      </c>
      <c r="DK16" s="364">
        <v>123.03725261999999</v>
      </c>
      <c r="DL16" s="829">
        <v>123.21089655</v>
      </c>
      <c r="DM16" s="829">
        <v>123.25732042</v>
      </c>
      <c r="DN16" s="364">
        <v>123.27163217</v>
      </c>
      <c r="DO16" s="364">
        <v>123.26609757</v>
      </c>
      <c r="DP16" s="364">
        <v>123.2730119</v>
      </c>
      <c r="DQ16" s="364">
        <v>123.27887958000001</v>
      </c>
      <c r="DR16" s="364">
        <v>123.28447982</v>
      </c>
      <c r="DS16" s="291">
        <f t="shared" si="1"/>
        <v>2.7159400000002165E-2</v>
      </c>
      <c r="DT16" s="641">
        <f t="shared" si="2"/>
        <v>2.2034715591301435E-2</v>
      </c>
      <c r="DU16" s="417"/>
      <c r="DV16" s="712"/>
      <c r="DW16" s="624"/>
      <c r="DX16" s="624"/>
      <c r="DY16" s="624"/>
      <c r="DZ16" s="624"/>
    </row>
    <row r="17" spans="1:130" s="839" customFormat="1" ht="12.75" customHeight="1" x14ac:dyDescent="0.2">
      <c r="A17" s="828"/>
      <c r="C17" s="826"/>
      <c r="D17" s="892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29"/>
      <c r="CQ17" s="829"/>
      <c r="CR17" s="571"/>
      <c r="CS17" s="829"/>
      <c r="CT17" s="571"/>
      <c r="CU17" s="829"/>
      <c r="CV17" s="829"/>
      <c r="CW17" s="829"/>
      <c r="CX17" s="829"/>
      <c r="CY17" s="829"/>
      <c r="CZ17" s="571"/>
      <c r="DA17" s="829"/>
      <c r="DB17" s="829"/>
      <c r="DC17" s="829"/>
      <c r="DD17" s="829"/>
      <c r="DE17" s="829"/>
      <c r="DF17" s="829"/>
      <c r="DG17" s="364"/>
      <c r="DH17" s="829"/>
      <c r="DI17" s="846">
        <v>220.86848337999999</v>
      </c>
      <c r="DJ17" s="829">
        <v>232.00420896</v>
      </c>
      <c r="DK17" s="364">
        <v>242.24639384</v>
      </c>
      <c r="DL17" s="829">
        <v>252.74890065</v>
      </c>
      <c r="DM17" s="829">
        <v>252.85182379</v>
      </c>
      <c r="DN17" s="364">
        <v>252.88122572</v>
      </c>
      <c r="DO17" s="364">
        <v>252.90575433999999</v>
      </c>
      <c r="DP17" s="364">
        <v>252.91804762000001</v>
      </c>
      <c r="DQ17" s="364">
        <v>252.93153404</v>
      </c>
      <c r="DR17" s="364">
        <v>252.94501908000001</v>
      </c>
      <c r="DS17" s="291">
        <f t="shared" si="1"/>
        <v>9.3195290000011255E-2</v>
      </c>
      <c r="DT17" s="893"/>
      <c r="DU17" s="417"/>
      <c r="DV17" s="712"/>
      <c r="DW17" s="624"/>
      <c r="DX17" s="624"/>
      <c r="DY17" s="624"/>
      <c r="DZ17" s="624"/>
    </row>
    <row r="18" spans="1:130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9">
        <v>13796.247720508796</v>
      </c>
      <c r="CY18" s="829">
        <v>13742.087357665108</v>
      </c>
      <c r="CZ18" s="571">
        <v>14369.087625749584</v>
      </c>
      <c r="DA18" s="829">
        <v>14228.687329330967</v>
      </c>
      <c r="DB18" s="829">
        <v>14057.004143514039</v>
      </c>
      <c r="DC18" s="829">
        <v>14080.129840437208</v>
      </c>
      <c r="DD18" s="829">
        <v>14163.17570784433</v>
      </c>
      <c r="DE18" s="829">
        <v>14162.274934096395</v>
      </c>
      <c r="DF18" s="829">
        <v>13851.031380012302</v>
      </c>
      <c r="DG18" s="364">
        <v>13635.176333674373</v>
      </c>
      <c r="DH18" s="829">
        <v>13664.241827520964</v>
      </c>
      <c r="DI18" s="846">
        <v>13503.871619629797</v>
      </c>
      <c r="DJ18" s="829">
        <f t="shared" ref="DJ18:DO18" si="6">+DJ12+DJ13+DJ15+DJ16+DJ17</f>
        <v>13471.967924457727</v>
      </c>
      <c r="DK18" s="364">
        <f t="shared" si="6"/>
        <v>13162.37138993706</v>
      </c>
      <c r="DL18" s="829">
        <f t="shared" si="6"/>
        <v>13016.911610957142</v>
      </c>
      <c r="DM18" s="829">
        <f t="shared" si="6"/>
        <v>12936.214380036996</v>
      </c>
      <c r="DN18" s="364">
        <f t="shared" si="6"/>
        <v>12954.082542359098</v>
      </c>
      <c r="DO18" s="364">
        <f t="shared" si="6"/>
        <v>12988.627673536796</v>
      </c>
      <c r="DP18" s="364">
        <f t="shared" ref="DP18" si="7">+DP12+DP13+DP15+DP16+DP17</f>
        <v>12994.964106273736</v>
      </c>
      <c r="DQ18" s="364">
        <f t="shared" ref="DQ18:DR18" si="8">+DQ12+DQ13+DQ15+DQ16+DQ17</f>
        <v>13051.199933643355</v>
      </c>
      <c r="DR18" s="364">
        <f t="shared" si="8"/>
        <v>13054.761407023381</v>
      </c>
      <c r="DS18" s="291">
        <f t="shared" si="1"/>
        <v>118.54702698638539</v>
      </c>
      <c r="DT18" s="641">
        <f>+(DR18/DM18-1)*100</f>
        <v>0.91639658638718036</v>
      </c>
      <c r="DU18" s="417"/>
      <c r="DV18" s="712"/>
      <c r="DW18" s="624"/>
      <c r="DX18" s="624"/>
      <c r="DY18" s="624"/>
      <c r="DZ18" s="624"/>
    </row>
    <row r="19" spans="1:130" ht="12.75" customHeight="1" x14ac:dyDescent="0.2">
      <c r="C19" s="492"/>
      <c r="D19" s="887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7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7">
        <v>80.8</v>
      </c>
      <c r="CM19" s="577">
        <v>76.7</v>
      </c>
      <c r="CN19" s="577">
        <v>60</v>
      </c>
      <c r="CO19" s="577">
        <v>5</v>
      </c>
      <c r="CP19" s="614">
        <v>181.5</v>
      </c>
      <c r="CQ19" s="614">
        <v>145</v>
      </c>
      <c r="CR19" s="577">
        <v>9</v>
      </c>
      <c r="CS19" s="614">
        <v>16.5</v>
      </c>
      <c r="CT19" s="633">
        <v>7.7</v>
      </c>
      <c r="CU19" s="725">
        <v>50</v>
      </c>
      <c r="CV19" s="614">
        <v>24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>
        <v>0.7</v>
      </c>
      <c r="DC19" s="805">
        <v>3</v>
      </c>
      <c r="DD19" s="805">
        <v>0.2</v>
      </c>
      <c r="DE19" s="805">
        <v>0</v>
      </c>
      <c r="DF19" s="829">
        <v>0</v>
      </c>
      <c r="DG19" s="846">
        <v>29.500000000000004</v>
      </c>
      <c r="DH19" s="829">
        <v>30.200000000000003</v>
      </c>
      <c r="DI19" s="846">
        <v>24</v>
      </c>
      <c r="DJ19" s="829">
        <v>11.799999999999999</v>
      </c>
      <c r="DK19" s="364">
        <v>0</v>
      </c>
      <c r="DL19" s="829">
        <v>2.5</v>
      </c>
      <c r="DM19" s="829">
        <v>0</v>
      </c>
      <c r="DN19" s="364">
        <v>0</v>
      </c>
      <c r="DO19" s="364">
        <v>0</v>
      </c>
      <c r="DP19" s="364">
        <v>0</v>
      </c>
      <c r="DQ19" s="364">
        <v>0</v>
      </c>
      <c r="DR19" s="364">
        <v>0</v>
      </c>
      <c r="DS19" s="876"/>
      <c r="DT19" s="733"/>
      <c r="DU19" s="417"/>
      <c r="DV19" s="712"/>
      <c r="DW19" s="624"/>
      <c r="DX19" s="624"/>
      <c r="DY19" s="624"/>
      <c r="DZ19" s="624"/>
    </row>
    <row r="20" spans="1:130" ht="12.75" customHeight="1" x14ac:dyDescent="0.2">
      <c r="C20" s="492"/>
      <c r="D20" s="887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2.2999999999999998</v>
      </c>
      <c r="CU20" s="725">
        <v>0</v>
      </c>
      <c r="CV20" s="614">
        <v>1.7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0.8</v>
      </c>
      <c r="DC20" s="805">
        <v>0</v>
      </c>
      <c r="DD20" s="805">
        <v>4</v>
      </c>
      <c r="DE20" s="805">
        <v>1.8</v>
      </c>
      <c r="DF20" s="805">
        <v>0.1</v>
      </c>
      <c r="DG20" s="846">
        <v>1.1000000000000001</v>
      </c>
      <c r="DH20" s="829">
        <v>0.3</v>
      </c>
      <c r="DI20" s="846">
        <v>0</v>
      </c>
      <c r="DJ20" s="829">
        <v>1.5</v>
      </c>
      <c r="DK20" s="364">
        <v>0</v>
      </c>
      <c r="DL20" s="829">
        <v>0.8</v>
      </c>
      <c r="DM20" s="829">
        <v>0</v>
      </c>
      <c r="DN20" s="364">
        <v>0</v>
      </c>
      <c r="DO20" s="364">
        <v>0</v>
      </c>
      <c r="DP20" s="364">
        <v>0</v>
      </c>
      <c r="DQ20" s="364">
        <v>0</v>
      </c>
      <c r="DR20" s="364">
        <v>0</v>
      </c>
      <c r="DS20" s="876"/>
      <c r="DT20" s="733"/>
      <c r="DU20" s="417"/>
      <c r="DV20" s="712"/>
      <c r="DW20" s="624"/>
      <c r="DX20" s="624"/>
      <c r="DY20" s="624"/>
      <c r="DZ20" s="624"/>
    </row>
    <row r="21" spans="1:130" s="760" customFormat="1" ht="12.75" customHeight="1" x14ac:dyDescent="0.2">
      <c r="A21" s="169"/>
      <c r="C21" s="492"/>
      <c r="D21" s="888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4">
        <v>4</v>
      </c>
      <c r="BX21" s="824">
        <v>12</v>
      </c>
      <c r="BY21" s="497">
        <v>27</v>
      </c>
      <c r="BZ21" s="824">
        <v>70.599999999999994</v>
      </c>
      <c r="CA21" s="824">
        <v>19.8</v>
      </c>
      <c r="CB21" s="497">
        <v>20.9</v>
      </c>
      <c r="CC21" s="824">
        <v>26.5</v>
      </c>
      <c r="CD21" s="824">
        <v>5.3</v>
      </c>
      <c r="CE21" s="497">
        <v>6</v>
      </c>
      <c r="CF21" s="824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7">
        <v>265</v>
      </c>
      <c r="CM21" s="577">
        <v>265.7</v>
      </c>
      <c r="CN21" s="577">
        <v>393.8</v>
      </c>
      <c r="CO21" s="577">
        <v>263.60000000000002</v>
      </c>
      <c r="CP21" s="805">
        <v>308.7</v>
      </c>
      <c r="CQ21" s="805">
        <v>306</v>
      </c>
      <c r="CR21" s="577">
        <v>201.1</v>
      </c>
      <c r="CS21" s="805">
        <v>168</v>
      </c>
      <c r="CT21" s="572">
        <v>196.6</v>
      </c>
      <c r="CU21" s="725">
        <v>174.8</v>
      </c>
      <c r="CV21" s="805">
        <v>210.79999999999998</v>
      </c>
      <c r="CW21" s="725">
        <v>264.89999999999998</v>
      </c>
      <c r="CX21" s="805">
        <v>229</v>
      </c>
      <c r="CY21" s="577">
        <v>217.1</v>
      </c>
      <c r="CZ21" s="577">
        <v>316.89999999999998</v>
      </c>
      <c r="DA21" s="805">
        <v>258.8</v>
      </c>
      <c r="DB21" s="805">
        <v>134.30000000000001</v>
      </c>
      <c r="DC21" s="805">
        <v>63.900000000000006</v>
      </c>
      <c r="DD21" s="805">
        <v>111.1</v>
      </c>
      <c r="DE21" s="805">
        <v>145.80000000000001</v>
      </c>
      <c r="DF21" s="805">
        <v>163</v>
      </c>
      <c r="DG21" s="846">
        <v>156</v>
      </c>
      <c r="DH21" s="829">
        <v>166.9</v>
      </c>
      <c r="DI21" s="846">
        <v>231.4</v>
      </c>
      <c r="DJ21" s="829">
        <v>182.5</v>
      </c>
      <c r="DK21" s="364">
        <v>156.6</v>
      </c>
      <c r="DL21" s="829">
        <v>117.6</v>
      </c>
      <c r="DM21" s="829">
        <v>43</v>
      </c>
      <c r="DN21" s="364">
        <v>0</v>
      </c>
      <c r="DO21" s="364">
        <v>2.2000000000000002</v>
      </c>
      <c r="DP21" s="364">
        <v>0.2</v>
      </c>
      <c r="DQ21" s="364">
        <v>4</v>
      </c>
      <c r="DR21" s="364">
        <v>4</v>
      </c>
      <c r="DS21" s="876"/>
      <c r="DT21" s="733"/>
      <c r="DU21" s="417"/>
      <c r="DV21" s="712"/>
      <c r="DW21" s="624"/>
      <c r="DX21" s="624"/>
      <c r="DY21" s="624"/>
      <c r="DZ21" s="624"/>
    </row>
    <row r="22" spans="1:130" s="760" customFormat="1" ht="12.75" customHeight="1" x14ac:dyDescent="0.2">
      <c r="A22" s="169"/>
      <c r="C22" s="492"/>
      <c r="D22" s="888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4">
        <v>48.000000000000007</v>
      </c>
      <c r="BX22" s="824">
        <v>111.79999999999997</v>
      </c>
      <c r="BY22" s="497">
        <v>121.19999999999992</v>
      </c>
      <c r="BZ22" s="824">
        <v>185.1</v>
      </c>
      <c r="CA22" s="824">
        <v>223.60000000000002</v>
      </c>
      <c r="CB22" s="497">
        <v>182.90000000000003</v>
      </c>
      <c r="CC22" s="824">
        <v>228.49999999999997</v>
      </c>
      <c r="CD22" s="824">
        <v>164.8</v>
      </c>
      <c r="CE22" s="497">
        <v>236.8</v>
      </c>
      <c r="CF22" s="824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7">
        <v>28.500000000000004</v>
      </c>
      <c r="CM22" s="577">
        <v>41.2</v>
      </c>
      <c r="CN22" s="577">
        <v>21.1</v>
      </c>
      <c r="CO22" s="577">
        <v>10.200000000000001</v>
      </c>
      <c r="CP22" s="805">
        <v>17.5</v>
      </c>
      <c r="CQ22" s="805">
        <v>19.100000000000001</v>
      </c>
      <c r="CR22" s="577">
        <v>5.9</v>
      </c>
      <c r="CS22" s="805">
        <v>8.8000000000000007</v>
      </c>
      <c r="CT22" s="572">
        <v>8</v>
      </c>
      <c r="CU22" s="725">
        <v>7.9000000000000012</v>
      </c>
      <c r="CV22" s="805">
        <v>7.9</v>
      </c>
      <c r="CW22" s="725">
        <v>18.100000000000001</v>
      </c>
      <c r="CX22" s="805">
        <v>28.1</v>
      </c>
      <c r="CY22" s="577">
        <v>9.4</v>
      </c>
      <c r="CZ22" s="577">
        <v>25.900000000000006</v>
      </c>
      <c r="DA22" s="805">
        <v>2.8</v>
      </c>
      <c r="DB22" s="805">
        <v>7.3000000000000007</v>
      </c>
      <c r="DC22" s="805">
        <v>5.6000000000000005</v>
      </c>
      <c r="DD22" s="805">
        <v>4</v>
      </c>
      <c r="DE22" s="805">
        <v>7.1999999999999993</v>
      </c>
      <c r="DF22" s="805">
        <v>7.5</v>
      </c>
      <c r="DG22" s="846">
        <v>8.3000000000000007</v>
      </c>
      <c r="DH22" s="829">
        <v>6.8</v>
      </c>
      <c r="DI22" s="846">
        <v>8</v>
      </c>
      <c r="DJ22" s="829">
        <v>5.4</v>
      </c>
      <c r="DK22" s="364">
        <v>7.3</v>
      </c>
      <c r="DL22" s="829">
        <v>5.3000000000000007</v>
      </c>
      <c r="DM22" s="829">
        <v>1.5</v>
      </c>
      <c r="DN22" s="364">
        <v>0</v>
      </c>
      <c r="DO22" s="364">
        <v>0.3</v>
      </c>
      <c r="DP22" s="364">
        <v>0</v>
      </c>
      <c r="DQ22" s="364">
        <v>0</v>
      </c>
      <c r="DR22" s="364">
        <v>0.6</v>
      </c>
      <c r="DS22" s="876"/>
      <c r="DT22" s="733"/>
      <c r="DU22" s="417"/>
      <c r="DV22" s="712"/>
      <c r="DW22" s="624"/>
      <c r="DX22" s="624"/>
      <c r="DY22" s="624"/>
      <c r="DZ22" s="624"/>
    </row>
    <row r="23" spans="1:130" s="760" customFormat="1" ht="12.75" customHeight="1" x14ac:dyDescent="0.2">
      <c r="A23" s="169"/>
      <c r="C23" s="492"/>
      <c r="D23" s="888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4">
        <v>3.8396830199999998</v>
      </c>
      <c r="BX23" s="824">
        <v>3.80093119</v>
      </c>
      <c r="BY23" s="497">
        <v>5.9187925899999989</v>
      </c>
      <c r="BZ23" s="824">
        <v>11.569328459999999</v>
      </c>
      <c r="CA23" s="824">
        <v>9.9786675299999992</v>
      </c>
      <c r="CB23" s="497">
        <v>4.0479829199999999</v>
      </c>
      <c r="CC23" s="824">
        <v>4.5921296500000004</v>
      </c>
      <c r="CD23" s="824">
        <v>8.2742601499999999</v>
      </c>
      <c r="CE23" s="497">
        <v>3.0894452399999999</v>
      </c>
      <c r="CF23" s="824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7">
        <v>3.4239942599999997</v>
      </c>
      <c r="CM23" s="577">
        <v>3.3679287800000002</v>
      </c>
      <c r="CN23" s="577">
        <v>5.8419486200000001</v>
      </c>
      <c r="CO23" s="577">
        <v>3.0141023199999997</v>
      </c>
      <c r="CP23" s="805">
        <v>2.5405555500000001</v>
      </c>
      <c r="CQ23" s="805">
        <v>3.1247731500000002</v>
      </c>
      <c r="CR23" s="577">
        <v>3.1878843599999995</v>
      </c>
      <c r="CS23" s="805">
        <v>3.2119667299999994</v>
      </c>
      <c r="CT23" s="572">
        <v>2.5124451799999998</v>
      </c>
      <c r="CU23" s="725">
        <v>1.8127412599999999</v>
      </c>
      <c r="CV23" s="805">
        <v>2.0613056699999999</v>
      </c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6">
        <v>1.7347722999999999</v>
      </c>
      <c r="DH23" s="829">
        <v>1.7962961299999998</v>
      </c>
      <c r="DI23" s="846">
        <v>2.5676986999999998</v>
      </c>
      <c r="DJ23" s="829">
        <v>2.4776578599999999</v>
      </c>
      <c r="DK23" s="364">
        <v>1.4595160900000002</v>
      </c>
      <c r="DL23" s="829">
        <v>2.0680555200000001</v>
      </c>
      <c r="DM23" s="829">
        <v>0.51893123000000008</v>
      </c>
      <c r="DN23" s="364">
        <v>0.121324</v>
      </c>
      <c r="DO23" s="364">
        <v>5.1700999999999997E-2</v>
      </c>
      <c r="DP23" s="364">
        <v>0.26150499999999999</v>
      </c>
      <c r="DQ23" s="364">
        <v>0.12399028999999999</v>
      </c>
      <c r="DR23" s="364">
        <v>0.24010999999999999</v>
      </c>
      <c r="DS23" s="876"/>
      <c r="DT23" s="733"/>
      <c r="DU23" s="417"/>
      <c r="DV23" s="712"/>
      <c r="DW23" s="624"/>
      <c r="DX23" s="624"/>
      <c r="DY23" s="624"/>
      <c r="DZ23" s="624"/>
    </row>
    <row r="24" spans="1:130" ht="12.75" customHeight="1" x14ac:dyDescent="0.2">
      <c r="C24" s="492"/>
      <c r="D24" s="889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6">
        <v>0</v>
      </c>
      <c r="DH24" s="829">
        <v>0</v>
      </c>
      <c r="DI24" s="846">
        <v>0</v>
      </c>
      <c r="DJ24" s="829">
        <v>0</v>
      </c>
      <c r="DK24" s="364">
        <v>0</v>
      </c>
      <c r="DL24" s="829">
        <v>0</v>
      </c>
      <c r="DM24" s="829">
        <v>0</v>
      </c>
      <c r="DN24" s="364">
        <v>0</v>
      </c>
      <c r="DO24" s="364">
        <v>0</v>
      </c>
      <c r="DP24" s="364">
        <v>0</v>
      </c>
      <c r="DQ24" s="364">
        <v>0</v>
      </c>
      <c r="DR24" s="364">
        <v>0</v>
      </c>
      <c r="DS24" s="876"/>
      <c r="DT24" s="733"/>
      <c r="DU24" s="417"/>
      <c r="DV24" s="712"/>
      <c r="DW24" s="624"/>
      <c r="DX24" s="624"/>
      <c r="DY24" s="624"/>
      <c r="DZ24" s="624"/>
    </row>
    <row r="25" spans="1:130" ht="12.75" customHeight="1" x14ac:dyDescent="0.2">
      <c r="C25" s="492"/>
      <c r="D25" s="889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6">
        <v>0</v>
      </c>
      <c r="DH25" s="829">
        <v>0</v>
      </c>
      <c r="DI25" s="846">
        <v>0</v>
      </c>
      <c r="DJ25" s="829">
        <v>0</v>
      </c>
      <c r="DK25" s="364">
        <v>0</v>
      </c>
      <c r="DL25" s="829">
        <v>0</v>
      </c>
      <c r="DM25" s="829">
        <v>0</v>
      </c>
      <c r="DN25" s="364">
        <v>0</v>
      </c>
      <c r="DO25" s="364">
        <v>0</v>
      </c>
      <c r="DP25" s="364">
        <v>0</v>
      </c>
      <c r="DQ25" s="364">
        <v>0</v>
      </c>
      <c r="DR25" s="364">
        <v>0</v>
      </c>
      <c r="DS25" s="876"/>
      <c r="DT25" s="733"/>
      <c r="DU25" s="417"/>
      <c r="DV25" s="712"/>
      <c r="DW25" s="624"/>
      <c r="DX25" s="624"/>
      <c r="DY25" s="624"/>
      <c r="DZ25" s="624"/>
    </row>
    <row r="26" spans="1:130" ht="13.5" customHeight="1" thickBot="1" x14ac:dyDescent="0.25">
      <c r="C26" s="492"/>
      <c r="D26" s="889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5">
        <v>79.3</v>
      </c>
      <c r="DH26" s="856">
        <v>143.35</v>
      </c>
      <c r="DI26" s="846">
        <v>259.20000000000005</v>
      </c>
      <c r="DJ26" s="829">
        <v>112.25</v>
      </c>
      <c r="DK26" s="364">
        <v>115.80000000000001</v>
      </c>
      <c r="DL26" s="829">
        <v>107.3</v>
      </c>
      <c r="DM26" s="829">
        <v>61.7</v>
      </c>
      <c r="DN26" s="364">
        <v>0.4</v>
      </c>
      <c r="DO26" s="364">
        <v>0</v>
      </c>
      <c r="DP26" s="364">
        <v>1.5</v>
      </c>
      <c r="DQ26" s="364">
        <v>0.4</v>
      </c>
      <c r="DR26" s="364">
        <v>0</v>
      </c>
      <c r="DS26" s="876"/>
      <c r="DT26" s="733"/>
      <c r="DU26" s="417"/>
      <c r="DV26" s="712"/>
      <c r="DW26" s="624"/>
      <c r="DX26" s="624"/>
      <c r="DY26" s="624"/>
      <c r="DZ26" s="624"/>
    </row>
    <row r="27" spans="1:13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7"/>
      <c r="DF27" s="857"/>
      <c r="DG27" s="858"/>
      <c r="DH27" s="784"/>
      <c r="DI27" s="292"/>
      <c r="DJ27" s="784"/>
      <c r="DK27" s="568"/>
      <c r="DL27" s="784"/>
      <c r="DM27" s="784"/>
      <c r="DN27" s="568"/>
      <c r="DO27" s="568"/>
      <c r="DP27" s="568"/>
      <c r="DQ27" s="568"/>
      <c r="DR27" s="568"/>
      <c r="DS27" s="632"/>
      <c r="DT27" s="418"/>
      <c r="DU27" s="417"/>
      <c r="DV27" s="714"/>
    </row>
    <row r="28" spans="1:130" x14ac:dyDescent="0.2">
      <c r="A28" s="171"/>
      <c r="B28" s="1043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71">
        <v>69565.526135366119</v>
      </c>
      <c r="DJ28" s="803">
        <f>+[20]MACRO!$H$485</f>
        <v>63930.377756703761</v>
      </c>
      <c r="DK28" s="594">
        <f>+[21]MACRO!$H$485</f>
        <v>62011.413864181239</v>
      </c>
      <c r="DL28" s="803">
        <f>+[22]MACRO!$H$485</f>
        <v>62787.741952850884</v>
      </c>
      <c r="DM28" s="803">
        <f>+[23]MACRO!$H$485</f>
        <v>63521.990499784231</v>
      </c>
      <c r="DN28" s="594">
        <f>+[24]MACRO!$H$485</f>
        <v>63442.994296180499</v>
      </c>
      <c r="DO28" s="594">
        <f>+[25]MACRO!$H$485</f>
        <v>63539.211100657645</v>
      </c>
      <c r="DP28" s="594">
        <f>+[26]MACRO!$H$485</f>
        <v>63375.36787554856</v>
      </c>
      <c r="DQ28" s="594">
        <f>+[27]MACRO!$H$485</f>
        <v>63167.477508828684</v>
      </c>
      <c r="DR28" s="594">
        <f>+[28]MACRO!$H$485</f>
        <v>63387.336241016194</v>
      </c>
      <c r="DS28" s="291">
        <f>+DR28-DM28</f>
        <v>-134.65425876803783</v>
      </c>
      <c r="DT28" s="641">
        <f>+(DR28/DM28-1)*100</f>
        <v>-0.2119805404531494</v>
      </c>
      <c r="DU28" s="417"/>
      <c r="DV28" s="630"/>
      <c r="DW28" s="232"/>
    </row>
    <row r="29" spans="1:130" x14ac:dyDescent="0.2">
      <c r="A29" s="171"/>
      <c r="B29" s="1043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71">
        <v>46334.519414800001</v>
      </c>
      <c r="DJ29" s="803">
        <f>-[20]MACRO!$H$814</f>
        <v>45478.963243099999</v>
      </c>
      <c r="DK29" s="594">
        <f>-[21]MACRO!$H$814</f>
        <v>44614.191946999999</v>
      </c>
      <c r="DL29" s="803">
        <f>-[22]MACRO!$H$814</f>
        <v>43772.786461199998</v>
      </c>
      <c r="DM29" s="803">
        <f>-[23]MACRO!$H$814</f>
        <v>44293.697387199994</v>
      </c>
      <c r="DN29" s="594">
        <f>-[24]MACRO!$H$814</f>
        <v>44337.035247599997</v>
      </c>
      <c r="DO29" s="594">
        <f>-[25]MACRO!$H$814</f>
        <v>44393.32905</v>
      </c>
      <c r="DP29" s="594">
        <f>-[26]MACRO!$H$814</f>
        <v>44362.397668999998</v>
      </c>
      <c r="DQ29" s="594">
        <f>-[27]MACRO!$H$814</f>
        <v>44260.431142300004</v>
      </c>
      <c r="DR29" s="594">
        <f>-[28]MACRO!$H$814</f>
        <v>44233.248365500003</v>
      </c>
      <c r="DS29" s="291">
        <f>+DR29-DM29</f>
        <v>-60.449021699991135</v>
      </c>
      <c r="DT29" s="641">
        <f>+(DR29/DM29-1)*100</f>
        <v>-0.13647318978943224</v>
      </c>
      <c r="DU29" s="417"/>
      <c r="DV29" s="630"/>
      <c r="DW29" s="232"/>
    </row>
    <row r="30" spans="1:130" x14ac:dyDescent="0.2">
      <c r="A30" s="171"/>
      <c r="B30" s="1043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f>+[20]MACRO!$H$515</f>
        <v>-24671.654456474731</v>
      </c>
      <c r="DK30" s="594">
        <f>+[21]MACRO!$H$515</f>
        <v>-23745.31115701982</v>
      </c>
      <c r="DL30" s="803">
        <f>+[22]MACRO!$H$515</f>
        <v>-23486.811634935824</v>
      </c>
      <c r="DM30" s="803">
        <f>+[23]MACRO!$H$515</f>
        <v>-22137.116250366988</v>
      </c>
      <c r="DN30" s="594">
        <f>+[24]MACRO!$H$515</f>
        <v>-22141.05271510785</v>
      </c>
      <c r="DO30" s="594">
        <f>+[25]MACRO!$H$515</f>
        <v>-22262.804140179083</v>
      </c>
      <c r="DP30" s="594">
        <f>+[26]MACRO!$H$515</f>
        <v>-22321.864586117757</v>
      </c>
      <c r="DQ30" s="594">
        <f>+[27]MACRO!$H$515</f>
        <v>-22631.015159482246</v>
      </c>
      <c r="DR30" s="594">
        <f>+[28]MACRO!$H$515</f>
        <v>-22688.788676506323</v>
      </c>
      <c r="DS30" s="291">
        <f>+DR30-DM30</f>
        <v>-551.67242613933558</v>
      </c>
      <c r="DT30" s="641">
        <f>+(DR30/DM30-1)*100</f>
        <v>2.4920699692769999</v>
      </c>
      <c r="DU30" s="646"/>
      <c r="DV30" s="630"/>
      <c r="DW30" s="232"/>
    </row>
    <row r="31" spans="1:130" x14ac:dyDescent="0.2">
      <c r="A31" s="171"/>
      <c r="B31" s="1043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f>+[20]MACRO!$H$517</f>
        <v>736.41994070961664</v>
      </c>
      <c r="DK31" s="594">
        <f>+[21]MACRO!$H$517</f>
        <v>113.67161142816079</v>
      </c>
      <c r="DL31" s="803">
        <f>+[22]MACRO!$H$517</f>
        <v>1842.3785759053553</v>
      </c>
      <c r="DM31" s="803">
        <f>+[23]MACRO!$H$517</f>
        <v>3511.0361422924634</v>
      </c>
      <c r="DN31" s="594">
        <f>+[24]MACRO!$H$517</f>
        <v>3555.7957269277758</v>
      </c>
      <c r="DO31" s="594">
        <f>+[25]MACRO!$H$517</f>
        <v>3506.428468542872</v>
      </c>
      <c r="DP31" s="594">
        <f>+[26]MACRO!$H$517</f>
        <v>3401.3066771908179</v>
      </c>
      <c r="DQ31" s="594">
        <f>+[27]MACRO!$H$517</f>
        <v>3200.7535889737537</v>
      </c>
      <c r="DR31" s="594">
        <f>+[28]MACRO!$H$517</f>
        <v>3151.1605709017003</v>
      </c>
      <c r="DS31" s="291">
        <f>+DR31-DM31</f>
        <v>-359.87557139076307</v>
      </c>
      <c r="DT31" s="641">
        <f>+(DR31/DM31-1)*100</f>
        <v>-10.249839557498518</v>
      </c>
      <c r="DU31" s="646"/>
      <c r="DV31" s="630"/>
      <c r="DW31" s="232"/>
    </row>
    <row r="32" spans="1:130" x14ac:dyDescent="0.2">
      <c r="A32" s="171"/>
      <c r="B32" s="1043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f>+[20]MACRO!$H$616</f>
        <v>5590.8931910642004</v>
      </c>
      <c r="DK32" s="594">
        <f>+[21]MACRO!$H$616</f>
        <v>5588.8484502818001</v>
      </c>
      <c r="DL32" s="803">
        <f>+[22]MACRO!$H$616</f>
        <v>5680.0225891564005</v>
      </c>
      <c r="DM32" s="803">
        <f>+[23]MACRO!$H$616</f>
        <v>5579.4730391563999</v>
      </c>
      <c r="DN32" s="594">
        <f>+[24]MACRO!$H$616</f>
        <v>5579.5239129850006</v>
      </c>
      <c r="DO32" s="594">
        <f>+[25]MACRO!$H$616</f>
        <v>5581.4221027679996</v>
      </c>
      <c r="DP32" s="594">
        <f>+[26]MACRO!$H$616</f>
        <v>5581.4582485882001</v>
      </c>
      <c r="DQ32" s="594">
        <f>+[27]MACRO!$H$616</f>
        <v>5558.9580193401998</v>
      </c>
      <c r="DR32" s="594">
        <f>+[28]MACRO!$H$616</f>
        <v>5558.9531726129999</v>
      </c>
      <c r="DS32" s="291">
        <f>+DR32-DM32</f>
        <v>-20.519866543399985</v>
      </c>
      <c r="DT32" s="641">
        <f>+(DR32/DM32-1)*100</f>
        <v>-0.36777427544487651</v>
      </c>
      <c r="DU32" s="646"/>
      <c r="DV32" s="630"/>
      <c r="DW32" s="232"/>
    </row>
    <row r="33" spans="1:127" ht="13.5" x14ac:dyDescent="0.2">
      <c r="A33" s="171"/>
      <c r="B33" s="104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74"/>
      <c r="DJ33" s="804"/>
      <c r="DK33" s="563"/>
      <c r="DL33" s="804"/>
      <c r="DM33" s="804"/>
      <c r="DN33" s="563"/>
      <c r="DO33" s="563"/>
      <c r="DP33" s="563"/>
      <c r="DQ33" s="563"/>
      <c r="DR33" s="563"/>
      <c r="DS33" s="477"/>
      <c r="DT33" s="642"/>
      <c r="DU33" s="417"/>
      <c r="DV33" s="226"/>
    </row>
    <row r="34" spans="1:127" x14ac:dyDescent="0.2">
      <c r="A34" s="171"/>
      <c r="B34" s="1043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71">
        <v>73572.306351120002</v>
      </c>
      <c r="DJ34" s="803">
        <v>71503.548026779987</v>
      </c>
      <c r="DK34" s="594">
        <v>70849.935463300004</v>
      </c>
      <c r="DL34" s="803">
        <v>70621.072189704108</v>
      </c>
      <c r="DM34" s="803">
        <v>71501.927387864111</v>
      </c>
      <c r="DN34" s="594">
        <v>71632.144903064109</v>
      </c>
      <c r="DO34" s="594">
        <v>71405.853075064108</v>
      </c>
      <c r="DP34" s="594">
        <v>71197.618964964116</v>
      </c>
      <c r="DQ34" s="594">
        <v>71571.760309114106</v>
      </c>
      <c r="DR34" s="594">
        <v>71427.063171394111</v>
      </c>
      <c r="DS34" s="291">
        <f>+DR34-DM34</f>
        <v>-74.864216469999519</v>
      </c>
      <c r="DT34" s="641">
        <f>+(DR34/DM34-1)*100</f>
        <v>-0.10470237545331385</v>
      </c>
      <c r="DU34" s="623"/>
      <c r="DV34" s="713"/>
      <c r="DW34" s="232"/>
    </row>
    <row r="35" spans="1:127" x14ac:dyDescent="0.2">
      <c r="A35" s="171"/>
      <c r="B35" s="1043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71">
        <v>129588.93960962999</v>
      </c>
      <c r="DJ35" s="803">
        <v>125656.05795363999</v>
      </c>
      <c r="DK35" s="594">
        <v>124105.82503567</v>
      </c>
      <c r="DL35" s="803">
        <v>124976.05337923538</v>
      </c>
      <c r="DM35" s="803">
        <v>126089.45333331537</v>
      </c>
      <c r="DN35" s="594">
        <v>125913.14420149539</v>
      </c>
      <c r="DO35" s="594">
        <v>125652.7155663154</v>
      </c>
      <c r="DP35" s="594">
        <v>125326.30716745539</v>
      </c>
      <c r="DQ35" s="594">
        <v>125579.37016513538</v>
      </c>
      <c r="DR35" s="594">
        <v>125493.22141825539</v>
      </c>
      <c r="DS35" s="291">
        <f>+DR35-DM35</f>
        <v>-596.23191505997966</v>
      </c>
      <c r="DT35" s="641">
        <f>+(DR35/DM35-1)*100</f>
        <v>-0.47286422400757422</v>
      </c>
      <c r="DU35" s="623"/>
      <c r="DV35" s="713"/>
      <c r="DW35" s="232"/>
    </row>
    <row r="36" spans="1:127" x14ac:dyDescent="0.2">
      <c r="A36" s="171"/>
      <c r="B36" s="1043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71">
        <v>210520.77578905999</v>
      </c>
      <c r="DJ36" s="803">
        <v>207014.13586301001</v>
      </c>
      <c r="DK36" s="594">
        <v>205950.18028206995</v>
      </c>
      <c r="DL36" s="803">
        <v>207350.85429566292</v>
      </c>
      <c r="DM36" s="803">
        <v>208398.41971079292</v>
      </c>
      <c r="DN36" s="594">
        <v>208177.64607712289</v>
      </c>
      <c r="DO36" s="594">
        <v>207998.76797821291</v>
      </c>
      <c r="DP36" s="594">
        <v>207627.16646164295</v>
      </c>
      <c r="DQ36" s="594">
        <v>208118.08756849292</v>
      </c>
      <c r="DR36" s="594">
        <v>208225.70411626296</v>
      </c>
      <c r="DS36" s="291">
        <f>+DR36-DM36</f>
        <v>-172.71559452996007</v>
      </c>
      <c r="DT36" s="641">
        <f>+(DR36/DM36-1)*100</f>
        <v>-8.2877593203267708E-2</v>
      </c>
      <c r="DU36" s="623"/>
      <c r="DV36" s="713"/>
      <c r="DW36" s="232"/>
    </row>
    <row r="37" spans="1:127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75"/>
      <c r="DJ37" s="874"/>
      <c r="DK37" s="873"/>
      <c r="DL37" s="874"/>
      <c r="DM37" s="874"/>
      <c r="DN37" s="873"/>
      <c r="DO37" s="873"/>
      <c r="DP37" s="873"/>
      <c r="DQ37" s="873"/>
      <c r="DR37" s="873"/>
      <c r="DS37" s="477"/>
      <c r="DT37" s="752"/>
      <c r="DU37" s="417"/>
      <c r="DV37" s="714"/>
    </row>
    <row r="38" spans="1:127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1">
        <v>90.311947355512672</v>
      </c>
      <c r="DJ38" s="807">
        <v>89.824707106960503</v>
      </c>
      <c r="DK38" s="627">
        <v>90.064405416591569</v>
      </c>
      <c r="DL38" s="807">
        <v>90.057235420939918</v>
      </c>
      <c r="DM38" s="807">
        <v>90.118334269910065</v>
      </c>
      <c r="DN38" s="627">
        <v>90.068907493420525</v>
      </c>
      <c r="DO38" s="627">
        <v>90.027134195884045</v>
      </c>
      <c r="DP38" s="627">
        <v>90.020426814066923</v>
      </c>
      <c r="DQ38" s="627">
        <v>90.099030378916126</v>
      </c>
      <c r="DR38" s="627">
        <v>90.033794412870023</v>
      </c>
      <c r="DS38" s="885">
        <f>+DR38-DM38</f>
        <v>-8.4539857040041966E-2</v>
      </c>
      <c r="DT38" s="641"/>
      <c r="DU38" s="623"/>
      <c r="DV38" s="713"/>
    </row>
    <row r="39" spans="1:127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1">
        <v>85.672760050711688</v>
      </c>
      <c r="DJ39" s="807">
        <v>85.215816245457901</v>
      </c>
      <c r="DK39" s="627">
        <v>85.233194487347646</v>
      </c>
      <c r="DL39" s="807">
        <v>85.322677442668038</v>
      </c>
      <c r="DM39" s="807">
        <v>85.420831034940619</v>
      </c>
      <c r="DN39" s="627">
        <v>85.334741853937089</v>
      </c>
      <c r="DO39" s="627">
        <v>85.302945896153489</v>
      </c>
      <c r="DP39" s="627">
        <v>85.303372686459639</v>
      </c>
      <c r="DQ39" s="627">
        <v>85.341954123971078</v>
      </c>
      <c r="DR39" s="627">
        <v>85.316629683997235</v>
      </c>
      <c r="DS39" s="885">
        <f>+DR39-DM39</f>
        <v>-0.10420135094338434</v>
      </c>
      <c r="DT39" s="641"/>
      <c r="DU39" s="623"/>
      <c r="DV39" s="713"/>
    </row>
    <row r="40" spans="1:127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2">
        <v>88.258695505385347</v>
      </c>
      <c r="DH40" s="727">
        <v>88.360220911077008</v>
      </c>
      <c r="DI40" s="914">
        <v>88.882822165211152</v>
      </c>
      <c r="DJ40" s="657">
        <v>88.7149641459077</v>
      </c>
      <c r="DK40" s="1016">
        <v>88.789813845348704</v>
      </c>
      <c r="DL40" s="657">
        <v>88.863751653356488</v>
      </c>
      <c r="DM40" s="1028">
        <v>88.911311492207446</v>
      </c>
      <c r="DN40" s="990">
        <v>88.861865072092371</v>
      </c>
      <c r="DO40" s="990">
        <v>88.841715279725577</v>
      </c>
      <c r="DP40" s="990">
        <v>88.845345115933753</v>
      </c>
      <c r="DQ40" s="990">
        <v>88.880663231581906</v>
      </c>
      <c r="DR40" s="990">
        <v>88.87619728361723</v>
      </c>
      <c r="DS40" s="886">
        <f>+DR40-DM40</f>
        <v>-3.5114208590215412E-2</v>
      </c>
      <c r="DT40" s="878"/>
      <c r="DU40" s="623"/>
      <c r="DV40" s="713"/>
    </row>
    <row r="41" spans="1:127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76"/>
      <c r="DJ41" s="920"/>
      <c r="DK41" s="913"/>
      <c r="DL41" s="920"/>
      <c r="DM41" s="920"/>
      <c r="DN41" s="913"/>
      <c r="DO41" s="913"/>
      <c r="DP41" s="913"/>
      <c r="DQ41" s="913"/>
      <c r="DR41" s="913"/>
      <c r="DS41" s="478"/>
      <c r="DT41" s="753"/>
      <c r="DU41" s="417"/>
      <c r="DV41" s="226"/>
    </row>
    <row r="42" spans="1:127" ht="12.75" customHeight="1" x14ac:dyDescent="0.2">
      <c r="A42" s="171"/>
      <c r="B42" s="1045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9">
        <v>2975.8079564183663</v>
      </c>
      <c r="CY42" s="571">
        <v>3031.5795132696785</v>
      </c>
      <c r="CZ42" s="571">
        <v>2961.5499039402325</v>
      </c>
      <c r="DA42" s="829">
        <v>2946.7786648731771</v>
      </c>
      <c r="DB42" s="829">
        <v>2754.9537669139936</v>
      </c>
      <c r="DC42" s="829">
        <v>2594.9037669139934</v>
      </c>
      <c r="DD42" s="829">
        <v>2526.8623849897954</v>
      </c>
      <c r="DE42" s="829">
        <v>2457.2435861559761</v>
      </c>
      <c r="DF42" s="829">
        <v>2465.3646707040812</v>
      </c>
      <c r="DG42" s="364">
        <v>2422.1849593338184</v>
      </c>
      <c r="DH42" s="829">
        <v>2415.8710992755096</v>
      </c>
      <c r="DI42" s="846">
        <v>2445.0359024825066</v>
      </c>
      <c r="DJ42" s="829">
        <v>2511.1442552521862</v>
      </c>
      <c r="DK42" s="364">
        <v>2563.5215074387702</v>
      </c>
      <c r="DL42" s="829">
        <v>2570.9884228906703</v>
      </c>
      <c r="DM42" s="829">
        <v>2571.4367749314861</v>
      </c>
      <c r="DN42" s="364">
        <v>2571.4367749314861</v>
      </c>
      <c r="DO42" s="364">
        <v>2571.4367749314861</v>
      </c>
      <c r="DP42" s="364">
        <v>2571.4367749314861</v>
      </c>
      <c r="DQ42" s="364">
        <v>2571.4367749314861</v>
      </c>
      <c r="DR42" s="364">
        <v>2559.4725788673463</v>
      </c>
      <c r="DS42" s="291">
        <f t="shared" ref="DS42:DS56" si="9">+DR42-DM42</f>
        <v>-11.964196064139742</v>
      </c>
      <c r="DT42" s="641">
        <f>+(DR42/DM42-1)*100</f>
        <v>-0.46527280704611318</v>
      </c>
      <c r="DU42" s="417"/>
      <c r="DV42" s="537"/>
      <c r="DW42" s="232"/>
    </row>
    <row r="43" spans="1:127" x14ac:dyDescent="0.2">
      <c r="A43" s="171"/>
      <c r="B43" s="1045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9">
        <v>1847.849195335277</v>
      </c>
      <c r="CY43" s="571">
        <v>1890.9388279883383</v>
      </c>
      <c r="CZ43" s="571">
        <v>1898.3369154518953</v>
      </c>
      <c r="DA43" s="829">
        <v>1891.1407638483968</v>
      </c>
      <c r="DB43" s="829">
        <v>1876.6400641399421</v>
      </c>
      <c r="DC43" s="829">
        <v>1876.6400641399421</v>
      </c>
      <c r="DD43" s="829">
        <v>1873.8122390670555</v>
      </c>
      <c r="DE43" s="829">
        <v>1868.2174927113704</v>
      </c>
      <c r="DF43" s="829">
        <v>1863.6031049562685</v>
      </c>
      <c r="DG43" s="364">
        <v>1870.4082332361518</v>
      </c>
      <c r="DH43" s="829">
        <v>1946.5171137026241</v>
      </c>
      <c r="DI43" s="846">
        <v>1971.9428498542275</v>
      </c>
      <c r="DJ43" s="829">
        <v>2033.2816690962102</v>
      </c>
      <c r="DK43" s="364">
        <v>2110.42</v>
      </c>
      <c r="DL43" s="829">
        <v>2163.193037900875</v>
      </c>
      <c r="DM43" s="829">
        <v>2161.9387660349853</v>
      </c>
      <c r="DN43" s="364">
        <v>2161.9387660349853</v>
      </c>
      <c r="DO43" s="364">
        <v>2161.9387660349853</v>
      </c>
      <c r="DP43" s="364">
        <v>2161.9387660349853</v>
      </c>
      <c r="DQ43" s="364">
        <v>2161.9387660349853</v>
      </c>
      <c r="DR43" s="364">
        <v>2156.2617419825074</v>
      </c>
      <c r="DS43" s="291">
        <f t="shared" si="9"/>
        <v>-5.6770240524779183</v>
      </c>
      <c r="DT43" s="641">
        <f>+(DR43/DM43-1)*100</f>
        <v>-0.2625894933596884</v>
      </c>
      <c r="DU43" s="417"/>
      <c r="DV43" s="226"/>
      <c r="DW43" s="232"/>
    </row>
    <row r="44" spans="1:127" ht="12.75" customHeight="1" x14ac:dyDescent="0.2">
      <c r="A44" s="171"/>
      <c r="B44" s="1045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9">
        <v>12676.245480000001</v>
      </c>
      <c r="CY44" s="571">
        <v>12971.840360000002</v>
      </c>
      <c r="CZ44" s="571">
        <v>13022.591240000002</v>
      </c>
      <c r="DA44" s="829">
        <v>12973.225640000002</v>
      </c>
      <c r="DB44" s="829">
        <v>12873.750840000002</v>
      </c>
      <c r="DC44" s="829">
        <v>12873.750840000002</v>
      </c>
      <c r="DD44" s="829">
        <v>12854.351960000002</v>
      </c>
      <c r="DE44" s="829">
        <v>12815.972000000002</v>
      </c>
      <c r="DF44" s="829">
        <v>12784.317300000002</v>
      </c>
      <c r="DG44" s="364">
        <v>12831.000480000002</v>
      </c>
      <c r="DH44" s="829">
        <v>13353.107400000003</v>
      </c>
      <c r="DI44" s="846">
        <v>13527.527950000002</v>
      </c>
      <c r="DJ44" s="829">
        <v>13948.312250000003</v>
      </c>
      <c r="DK44" s="364">
        <v>14477.481200000002</v>
      </c>
      <c r="DL44" s="829">
        <v>14839.504240000002</v>
      </c>
      <c r="DM44" s="829">
        <v>14830.899935000001</v>
      </c>
      <c r="DN44" s="364">
        <v>14830.899935000001</v>
      </c>
      <c r="DO44" s="364">
        <v>14830.899935000001</v>
      </c>
      <c r="DP44" s="364">
        <v>14830.899935000001</v>
      </c>
      <c r="DQ44" s="364">
        <v>14830.899935000001</v>
      </c>
      <c r="DR44" s="364">
        <v>14791.955550000002</v>
      </c>
      <c r="DS44" s="291">
        <f t="shared" si="9"/>
        <v>-38.944384999998874</v>
      </c>
      <c r="DT44" s="641">
        <f>+(DR44/DM44-1)*100</f>
        <v>-0.2625894933596884</v>
      </c>
      <c r="DU44" s="417"/>
      <c r="DV44" s="226"/>
      <c r="DW44" s="232"/>
    </row>
    <row r="45" spans="1:127" ht="12.75" customHeight="1" x14ac:dyDescent="0.2">
      <c r="A45" s="171"/>
      <c r="B45" s="1045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9">
        <v>0</v>
      </c>
      <c r="CY45" s="571">
        <v>0</v>
      </c>
      <c r="CZ45" s="571">
        <v>0</v>
      </c>
      <c r="DA45" s="829">
        <v>0</v>
      </c>
      <c r="DB45" s="829">
        <v>0</v>
      </c>
      <c r="DC45" s="829">
        <v>0</v>
      </c>
      <c r="DD45" s="829">
        <v>0</v>
      </c>
      <c r="DE45" s="829">
        <v>0</v>
      </c>
      <c r="DF45" s="829">
        <v>0</v>
      </c>
      <c r="DG45" s="364">
        <v>0</v>
      </c>
      <c r="DH45" s="829">
        <v>0</v>
      </c>
      <c r="DI45" s="846">
        <v>0</v>
      </c>
      <c r="DJ45" s="829">
        <v>0</v>
      </c>
      <c r="DK45" s="364">
        <v>0</v>
      </c>
      <c r="DL45" s="829">
        <v>0</v>
      </c>
      <c r="DM45" s="829">
        <v>0</v>
      </c>
      <c r="DN45" s="364">
        <v>0</v>
      </c>
      <c r="DO45" s="364">
        <v>0</v>
      </c>
      <c r="DP45" s="364">
        <v>0</v>
      </c>
      <c r="DQ45" s="364">
        <v>0</v>
      </c>
      <c r="DR45" s="364">
        <v>0</v>
      </c>
      <c r="DS45" s="291">
        <f t="shared" si="9"/>
        <v>0</v>
      </c>
      <c r="DT45" s="736"/>
      <c r="DU45" s="417"/>
      <c r="DV45" s="226"/>
      <c r="DW45" s="232"/>
    </row>
    <row r="46" spans="1:127" x14ac:dyDescent="0.2">
      <c r="A46" s="171"/>
      <c r="B46" s="1045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9">
        <v>1127.9587610830893</v>
      </c>
      <c r="CY46" s="829">
        <v>1140.6406852813402</v>
      </c>
      <c r="CZ46" s="571">
        <v>1063.2129884883373</v>
      </c>
      <c r="DA46" s="829">
        <v>1055.6379010247804</v>
      </c>
      <c r="DB46" s="829">
        <v>878.31370277405165</v>
      </c>
      <c r="DC46" s="829">
        <v>718.26370277405158</v>
      </c>
      <c r="DD46" s="829">
        <v>653.05014592273972</v>
      </c>
      <c r="DE46" s="829">
        <v>589.02609344460564</v>
      </c>
      <c r="DF46" s="829">
        <v>601.7615657478126</v>
      </c>
      <c r="DG46" s="364">
        <v>551.77672609766682</v>
      </c>
      <c r="DH46" s="829">
        <v>469.35398557288545</v>
      </c>
      <c r="DI46" s="846">
        <v>473.09305262827911</v>
      </c>
      <c r="DJ46" s="829">
        <v>477.86258615597592</v>
      </c>
      <c r="DK46" s="364">
        <v>453.10150743877477</v>
      </c>
      <c r="DL46" s="829">
        <v>407.79538498979514</v>
      </c>
      <c r="DM46" s="829">
        <v>409.49800889650061</v>
      </c>
      <c r="DN46" s="364">
        <v>409.49800889650061</v>
      </c>
      <c r="DO46" s="364">
        <v>409.49800889650061</v>
      </c>
      <c r="DP46" s="364">
        <v>409.49800889650061</v>
      </c>
      <c r="DQ46" s="364">
        <v>409.49800889650061</v>
      </c>
      <c r="DR46" s="364">
        <v>403.21083688483878</v>
      </c>
      <c r="DS46" s="291">
        <f t="shared" si="9"/>
        <v>-6.2871720116618235</v>
      </c>
      <c r="DT46" s="641">
        <f>+(DR46/DM46-1)*100</f>
        <v>-1.5353364058116603</v>
      </c>
      <c r="DU46" s="417"/>
      <c r="DV46" s="226"/>
      <c r="DW46" s="232"/>
    </row>
    <row r="47" spans="1:127" ht="13.5" x14ac:dyDescent="0.2">
      <c r="A47" s="171"/>
      <c r="B47" s="1045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9">
        <v>7737.7971010299925</v>
      </c>
      <c r="CY47" s="571">
        <v>7824.7951010299939</v>
      </c>
      <c r="CZ47" s="571">
        <v>7293.6411010299944</v>
      </c>
      <c r="DA47" s="829">
        <v>7241.676001029994</v>
      </c>
      <c r="DB47" s="829">
        <v>6025.2320010299945</v>
      </c>
      <c r="DC47" s="829">
        <v>4927.2890010299943</v>
      </c>
      <c r="DD47" s="829">
        <v>4479.9240010299945</v>
      </c>
      <c r="DE47" s="829">
        <v>4040.7190010299946</v>
      </c>
      <c r="DF47" s="829">
        <v>4128.0843410299949</v>
      </c>
      <c r="DG47" s="364">
        <v>3785.1883410299943</v>
      </c>
      <c r="DH47" s="829">
        <v>3219.7683410299942</v>
      </c>
      <c r="DI47" s="846">
        <v>3245.4183410299947</v>
      </c>
      <c r="DJ47" s="829">
        <v>3278.1373410299948</v>
      </c>
      <c r="DK47" s="364">
        <v>3108.2763410299949</v>
      </c>
      <c r="DL47" s="829">
        <v>2797.4763410299947</v>
      </c>
      <c r="DM47" s="829">
        <v>2809.1563410299941</v>
      </c>
      <c r="DN47" s="364">
        <v>2809.1563410299941</v>
      </c>
      <c r="DO47" s="364">
        <v>2809.1563410299941</v>
      </c>
      <c r="DP47" s="364">
        <v>2809.1563410299941</v>
      </c>
      <c r="DQ47" s="364">
        <v>2809.1563410299941</v>
      </c>
      <c r="DR47" s="364">
        <v>2766.026341029994</v>
      </c>
      <c r="DS47" s="291">
        <f t="shared" si="9"/>
        <v>-43.130000000000109</v>
      </c>
      <c r="DT47" s="641">
        <f>+(DR47/DM47-1)*100</f>
        <v>-1.5353364058116603</v>
      </c>
      <c r="DU47" s="417"/>
      <c r="DV47" s="226"/>
      <c r="DW47" s="232"/>
    </row>
    <row r="48" spans="1:127" ht="12.75" customHeight="1" x14ac:dyDescent="0.2">
      <c r="A48" s="171"/>
      <c r="B48" s="1045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9">
        <v>1742.9501010299996</v>
      </c>
      <c r="CY48" s="571">
        <v>1712.9061010299995</v>
      </c>
      <c r="CZ48" s="571">
        <v>1708.8711010299996</v>
      </c>
      <c r="DA48" s="829">
        <v>1716.9060010299995</v>
      </c>
      <c r="DB48" s="829">
        <v>1723.4570010299994</v>
      </c>
      <c r="DC48" s="829">
        <v>1725.0220010299995</v>
      </c>
      <c r="DD48" s="829">
        <v>1738.1560010299995</v>
      </c>
      <c r="DE48" s="829">
        <v>1365.4510010299996</v>
      </c>
      <c r="DF48" s="829">
        <v>1082.7073410299997</v>
      </c>
      <c r="DG48" s="364">
        <v>1135.2873410299997</v>
      </c>
      <c r="DH48" s="829">
        <v>1078.3673410299996</v>
      </c>
      <c r="DI48" s="846">
        <v>1381.5453410299997</v>
      </c>
      <c r="DJ48" s="829">
        <v>1680.3643410299997</v>
      </c>
      <c r="DK48" s="364">
        <v>1663.9313410299997</v>
      </c>
      <c r="DL48" s="829">
        <v>1670.3313410299995</v>
      </c>
      <c r="DM48" s="829">
        <v>1682.0113410299996</v>
      </c>
      <c r="DN48" s="364">
        <v>1682.0113410299996</v>
      </c>
      <c r="DO48" s="364">
        <v>1682.0113410299996</v>
      </c>
      <c r="DP48" s="364">
        <v>1682.0113410299996</v>
      </c>
      <c r="DQ48" s="364">
        <v>1682.0113410299996</v>
      </c>
      <c r="DR48" s="364">
        <v>1688.3813410299995</v>
      </c>
      <c r="DS48" s="291">
        <f t="shared" si="9"/>
        <v>6.3699999999998909</v>
      </c>
      <c r="DT48" s="641">
        <f>+(DR48/DM48-1)*100</f>
        <v>0.37871326099971903</v>
      </c>
      <c r="DU48" s="417"/>
      <c r="DV48" s="226"/>
      <c r="DW48" s="232"/>
    </row>
    <row r="49" spans="1:129" x14ac:dyDescent="0.2">
      <c r="A49" s="171"/>
      <c r="B49" s="104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9">
        <v>0</v>
      </c>
      <c r="CY49" s="571">
        <v>0</v>
      </c>
      <c r="CZ49" s="571">
        <v>0</v>
      </c>
      <c r="DA49" s="829">
        <v>0</v>
      </c>
      <c r="DB49" s="829">
        <v>0</v>
      </c>
      <c r="DC49" s="829">
        <v>0</v>
      </c>
      <c r="DD49" s="829">
        <v>0</v>
      </c>
      <c r="DE49" s="829">
        <v>0</v>
      </c>
      <c r="DF49" s="829">
        <v>0</v>
      </c>
      <c r="DG49" s="364">
        <v>0</v>
      </c>
      <c r="DH49" s="829">
        <v>0</v>
      </c>
      <c r="DI49" s="846">
        <v>0</v>
      </c>
      <c r="DJ49" s="829">
        <v>0</v>
      </c>
      <c r="DK49" s="364">
        <v>0</v>
      </c>
      <c r="DL49" s="829">
        <v>0</v>
      </c>
      <c r="DM49" s="829">
        <v>0</v>
      </c>
      <c r="DN49" s="364">
        <v>0</v>
      </c>
      <c r="DO49" s="364">
        <v>0</v>
      </c>
      <c r="DP49" s="364">
        <v>0</v>
      </c>
      <c r="DQ49" s="364">
        <v>0</v>
      </c>
      <c r="DR49" s="364">
        <v>0</v>
      </c>
      <c r="DS49" s="291">
        <f t="shared" si="9"/>
        <v>0</v>
      </c>
      <c r="DT49" s="733"/>
      <c r="DU49" s="417"/>
      <c r="DV49" s="226"/>
    </row>
    <row r="50" spans="1:129" x14ac:dyDescent="0.2">
      <c r="A50" s="171"/>
      <c r="B50" s="104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73">
        <v>25.516034985422742</v>
      </c>
      <c r="DJ50" s="805">
        <f t="shared" ref="DJ50:DO50" si="10">+DJ51+DJ54</f>
        <v>11.64868804664723</v>
      </c>
      <c r="DK50" s="800">
        <f t="shared" si="10"/>
        <v>11.370262390670554</v>
      </c>
      <c r="DL50" s="805">
        <f t="shared" si="10"/>
        <v>24.641399416909621</v>
      </c>
      <c r="DM50" s="805">
        <f t="shared" si="10"/>
        <v>10</v>
      </c>
      <c r="DN50" s="800">
        <f t="shared" si="10"/>
        <v>10</v>
      </c>
      <c r="DO50" s="800">
        <f t="shared" si="10"/>
        <v>10.271000000000001</v>
      </c>
      <c r="DP50" s="800">
        <f t="shared" ref="DP50" si="11">+DP51+DP54</f>
        <v>10.271000000000001</v>
      </c>
      <c r="DQ50" s="800">
        <f t="shared" ref="DQ50:DR50" si="12">+DQ51+DQ54</f>
        <v>7</v>
      </c>
      <c r="DR50" s="800">
        <f t="shared" si="12"/>
        <v>7</v>
      </c>
      <c r="DS50" s="291">
        <f t="shared" si="9"/>
        <v>-3</v>
      </c>
      <c r="DT50" s="736"/>
      <c r="DU50" s="417"/>
      <c r="DV50" s="226"/>
    </row>
    <row r="51" spans="1:129" x14ac:dyDescent="0.2">
      <c r="A51" s="171"/>
      <c r="B51" s="104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73">
        <v>25.516034985422742</v>
      </c>
      <c r="DJ51" s="805">
        <f t="shared" ref="DJ51:DO51" si="13">+DJ53+(DJ52/6.86)</f>
        <v>11.64868804664723</v>
      </c>
      <c r="DK51" s="800">
        <f t="shared" si="13"/>
        <v>11.370262390670554</v>
      </c>
      <c r="DL51" s="805">
        <f t="shared" si="13"/>
        <v>24.641399416909621</v>
      </c>
      <c r="DM51" s="805">
        <f t="shared" si="13"/>
        <v>10</v>
      </c>
      <c r="DN51" s="800">
        <f t="shared" si="13"/>
        <v>10</v>
      </c>
      <c r="DO51" s="800">
        <f t="shared" si="13"/>
        <v>10.271000000000001</v>
      </c>
      <c r="DP51" s="800">
        <f t="shared" ref="DP51" si="14">+DP53+(DP52/6.86)</f>
        <v>10.271000000000001</v>
      </c>
      <c r="DQ51" s="800">
        <f t="shared" ref="DQ51:DR51" si="15">+DQ53+(DQ52/6.86)</f>
        <v>7</v>
      </c>
      <c r="DR51" s="800">
        <f t="shared" si="15"/>
        <v>7</v>
      </c>
      <c r="DS51" s="291">
        <f t="shared" si="9"/>
        <v>-3</v>
      </c>
      <c r="DT51" s="736"/>
      <c r="DU51" s="417"/>
      <c r="DV51" s="537"/>
    </row>
    <row r="52" spans="1:129" ht="12.75" customHeight="1" outlineLevel="1" x14ac:dyDescent="0.2">
      <c r="A52" s="171"/>
      <c r="B52" s="104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73">
        <v>79</v>
      </c>
      <c r="DJ52" s="805">
        <v>79.91</v>
      </c>
      <c r="DK52" s="800">
        <v>78</v>
      </c>
      <c r="DL52" s="805">
        <v>73</v>
      </c>
      <c r="DM52" s="805">
        <v>0</v>
      </c>
      <c r="DN52" s="800">
        <v>0</v>
      </c>
      <c r="DO52" s="800">
        <v>0</v>
      </c>
      <c r="DP52" s="800">
        <v>0</v>
      </c>
      <c r="DQ52" s="800">
        <v>0</v>
      </c>
      <c r="DR52" s="800">
        <v>0</v>
      </c>
      <c r="DS52" s="291">
        <f t="shared" si="9"/>
        <v>0</v>
      </c>
      <c r="DT52" s="736"/>
      <c r="DU52" s="646"/>
      <c r="DV52" s="537"/>
    </row>
    <row r="53" spans="1:129" ht="12.75" customHeight="1" outlineLevel="1" x14ac:dyDescent="0.2">
      <c r="A53" s="171"/>
      <c r="B53" s="104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73">
        <v>14</v>
      </c>
      <c r="DJ53" s="805">
        <v>0</v>
      </c>
      <c r="DK53" s="800">
        <v>0</v>
      </c>
      <c r="DL53" s="805">
        <v>14</v>
      </c>
      <c r="DM53" s="805">
        <v>10</v>
      </c>
      <c r="DN53" s="800">
        <v>10</v>
      </c>
      <c r="DO53" s="800">
        <v>10.271000000000001</v>
      </c>
      <c r="DP53" s="800">
        <v>10.271000000000001</v>
      </c>
      <c r="DQ53" s="800">
        <v>7</v>
      </c>
      <c r="DR53" s="800">
        <v>7</v>
      </c>
      <c r="DS53" s="291">
        <f t="shared" si="9"/>
        <v>-3</v>
      </c>
      <c r="DT53" s="736"/>
      <c r="DU53" s="417"/>
      <c r="DV53" s="537"/>
    </row>
    <row r="54" spans="1:129" x14ac:dyDescent="0.2">
      <c r="A54" s="171"/>
      <c r="B54" s="104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73">
        <v>0</v>
      </c>
      <c r="DJ54" s="805">
        <f t="shared" ref="DJ54:DO54" si="16">+DJ55+DJ56</f>
        <v>0</v>
      </c>
      <c r="DK54" s="800">
        <f t="shared" si="16"/>
        <v>0</v>
      </c>
      <c r="DL54" s="805">
        <f t="shared" si="16"/>
        <v>0</v>
      </c>
      <c r="DM54" s="805">
        <f t="shared" si="16"/>
        <v>0</v>
      </c>
      <c r="DN54" s="800">
        <f t="shared" si="16"/>
        <v>0</v>
      </c>
      <c r="DO54" s="800">
        <f t="shared" si="16"/>
        <v>0</v>
      </c>
      <c r="DP54" s="800">
        <f t="shared" ref="DP54" si="17">+DP55+DP56</f>
        <v>0</v>
      </c>
      <c r="DQ54" s="800">
        <f t="shared" ref="DQ54:DR54" si="18">+DQ55+DQ56</f>
        <v>0</v>
      </c>
      <c r="DR54" s="800">
        <f t="shared" si="18"/>
        <v>0</v>
      </c>
      <c r="DS54" s="291">
        <f t="shared" si="9"/>
        <v>0</v>
      </c>
      <c r="DT54" s="736"/>
      <c r="DU54" s="417"/>
      <c r="DV54" s="226"/>
    </row>
    <row r="55" spans="1:129" ht="12.75" customHeight="1" outlineLevel="1" x14ac:dyDescent="0.2">
      <c r="A55" s="171"/>
      <c r="B55" s="104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73">
        <v>0</v>
      </c>
      <c r="DJ55" s="805">
        <v>0</v>
      </c>
      <c r="DK55" s="800">
        <v>0</v>
      </c>
      <c r="DL55" s="805">
        <v>0</v>
      </c>
      <c r="DM55" s="805">
        <v>0</v>
      </c>
      <c r="DN55" s="800">
        <v>0</v>
      </c>
      <c r="DO55" s="800">
        <v>0</v>
      </c>
      <c r="DP55" s="800">
        <v>0</v>
      </c>
      <c r="DQ55" s="800">
        <v>0</v>
      </c>
      <c r="DR55" s="800">
        <v>0</v>
      </c>
      <c r="DS55" s="291">
        <f t="shared" si="9"/>
        <v>0</v>
      </c>
      <c r="DT55" s="736"/>
      <c r="DU55" s="417"/>
      <c r="DV55" s="226"/>
    </row>
    <row r="56" spans="1:129" ht="12.75" customHeight="1" outlineLevel="1" thickBot="1" x14ac:dyDescent="0.25">
      <c r="A56" s="171"/>
      <c r="B56" s="1045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1">
        <v>0</v>
      </c>
      <c r="DH56" s="669">
        <v>0</v>
      </c>
      <c r="DI56" s="977">
        <v>0</v>
      </c>
      <c r="DJ56" s="669">
        <v>0</v>
      </c>
      <c r="DK56" s="831">
        <v>0</v>
      </c>
      <c r="DL56" s="669">
        <v>0</v>
      </c>
      <c r="DM56" s="1029">
        <v>0</v>
      </c>
      <c r="DN56" s="992">
        <v>0</v>
      </c>
      <c r="DO56" s="992">
        <v>0</v>
      </c>
      <c r="DP56" s="992">
        <v>0</v>
      </c>
      <c r="DQ56" s="895">
        <v>0</v>
      </c>
      <c r="DR56" s="895">
        <v>0</v>
      </c>
      <c r="DS56" s="879">
        <f t="shared" si="9"/>
        <v>0</v>
      </c>
      <c r="DT56" s="880"/>
      <c r="DU56" s="417"/>
      <c r="DV56" s="226"/>
    </row>
    <row r="57" spans="1:12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78"/>
      <c r="DJ57" s="778"/>
      <c r="DK57" s="140"/>
      <c r="DL57" s="778"/>
      <c r="DM57" s="778"/>
      <c r="DN57" s="140"/>
      <c r="DO57" s="140"/>
      <c r="DP57" s="140"/>
      <c r="DQ57" s="140"/>
      <c r="DR57" s="140"/>
      <c r="DS57" s="478"/>
      <c r="DT57" s="753"/>
      <c r="DU57" s="417"/>
      <c r="DV57" s="714"/>
      <c r="DW57" s="169"/>
    </row>
    <row r="58" spans="1:129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9">
        <v>23569.203183195328</v>
      </c>
      <c r="CY58" s="571">
        <v>23649.14778381924</v>
      </c>
      <c r="CZ58" s="571">
        <v>23780.961436137026</v>
      </c>
      <c r="DA58" s="829">
        <v>23608.761028144316</v>
      </c>
      <c r="DB58" s="829">
        <v>23783.331357999996</v>
      </c>
      <c r="DC58" s="829">
        <v>24205.193352956263</v>
      </c>
      <c r="DD58" s="829">
        <v>24261.327732421287</v>
      </c>
      <c r="DE58" s="829">
        <v>24464.471136737615</v>
      </c>
      <c r="DF58" s="829">
        <v>24928.24728778717</v>
      </c>
      <c r="DG58" s="364">
        <v>25257.080904693878</v>
      </c>
      <c r="DH58" s="829">
        <v>25400.163320800286</v>
      </c>
      <c r="DI58" s="846">
        <v>25944.966924650143</v>
      </c>
      <c r="DJ58" s="829">
        <v>25712.595933953347</v>
      </c>
      <c r="DK58" s="364">
        <v>25670.846024909621</v>
      </c>
      <c r="DL58" s="829">
        <v>25892.429166722006</v>
      </c>
      <c r="DM58" s="829">
        <v>25966.974321520829</v>
      </c>
      <c r="DN58" s="364">
        <v>25920.838380974179</v>
      </c>
      <c r="DO58" s="364">
        <v>25923.725913286144</v>
      </c>
      <c r="DP58" s="364">
        <v>25888.200772516466</v>
      </c>
      <c r="DQ58" s="364">
        <v>25973.025223036864</v>
      </c>
      <c r="DR58" s="364">
        <v>25990.914385576223</v>
      </c>
      <c r="DS58" s="291">
        <f>+DR58-DM58</f>
        <v>23.940064055394032</v>
      </c>
      <c r="DT58" s="641">
        <f>+(DR58/DM58-1)*100</f>
        <v>9.2194276310242351E-2</v>
      </c>
      <c r="DU58" s="623"/>
      <c r="DV58" s="713"/>
      <c r="DW58" s="169"/>
    </row>
    <row r="59" spans="1:129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73">
        <v>86.573238061891615</v>
      </c>
      <c r="DJ59" s="805">
        <v>86.513062229544801</v>
      </c>
      <c r="DK59" s="800">
        <v>86.701108434438595</v>
      </c>
      <c r="DL59" s="805">
        <v>86.825871003820296</v>
      </c>
      <c r="DM59" s="805">
        <v>86.808943052238931</v>
      </c>
      <c r="DN59" s="800">
        <v>86.727425581219691</v>
      </c>
      <c r="DO59" s="800">
        <v>86.713730293570251</v>
      </c>
      <c r="DP59" s="800">
        <v>86.724319887040522</v>
      </c>
      <c r="DQ59" s="800">
        <v>86.763432394256341</v>
      </c>
      <c r="DR59" s="800">
        <v>86.765318905027996</v>
      </c>
      <c r="DS59" s="853">
        <f>+DR59-DM59</f>
        <v>-4.3624147210934439E-2</v>
      </c>
      <c r="DT59" s="641"/>
      <c r="DU59" s="819"/>
      <c r="DV59" s="537"/>
      <c r="DW59" s="169"/>
    </row>
    <row r="60" spans="1:129" ht="12.75" customHeight="1" x14ac:dyDescent="0.2">
      <c r="A60" s="171"/>
      <c r="B60" s="1044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9">
        <v>22349.285401483961</v>
      </c>
      <c r="CY60" s="571">
        <v>22432.010429040816</v>
      </c>
      <c r="CZ60" s="571">
        <v>22557.717015507289</v>
      </c>
      <c r="DA60" s="829">
        <v>22384.640344846939</v>
      </c>
      <c r="DB60" s="829">
        <v>22550.78904934548</v>
      </c>
      <c r="DC60" s="829">
        <v>22985.700377290079</v>
      </c>
      <c r="DD60" s="829">
        <v>23050.436346482507</v>
      </c>
      <c r="DE60" s="829">
        <v>23326.165168240528</v>
      </c>
      <c r="DF60" s="829">
        <v>23830.815193080172</v>
      </c>
      <c r="DG60" s="364">
        <v>24137.683645588921</v>
      </c>
      <c r="DH60" s="829">
        <v>24301.168202132649</v>
      </c>
      <c r="DI60" s="846">
        <v>24803.205022454807</v>
      </c>
      <c r="DJ60" s="829">
        <v>24541.788148049556</v>
      </c>
      <c r="DK60" s="364">
        <v>24535.367206215742</v>
      </c>
      <c r="DL60" s="829">
        <v>24756.917874396928</v>
      </c>
      <c r="DM60" s="829">
        <v>24833.104367047068</v>
      </c>
      <c r="DN60" s="364">
        <v>24786.214079185549</v>
      </c>
      <c r="DO60" s="364">
        <v>24788.641999127249</v>
      </c>
      <c r="DP60" s="364">
        <v>24752.869790049994</v>
      </c>
      <c r="DQ60" s="364">
        <v>24837.485218910049</v>
      </c>
      <c r="DR60" s="364">
        <v>24856.784018681185</v>
      </c>
      <c r="DS60" s="291">
        <f>+DR60-DM60</f>
        <v>23.679651634116453</v>
      </c>
      <c r="DT60" s="641">
        <f>+(DR60/DM60-1)*100</f>
        <v>9.5355181068446093E-2</v>
      </c>
      <c r="DU60" s="623"/>
      <c r="DV60" s="712"/>
      <c r="DW60" s="715"/>
    </row>
    <row r="61" spans="1:129" ht="12.75" customHeight="1" x14ac:dyDescent="0.2">
      <c r="A61" s="171"/>
      <c r="B61" s="1044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73">
        <v>85.837486190130406</v>
      </c>
      <c r="DJ61" s="805">
        <v>85.75812416345336</v>
      </c>
      <c r="DK61" s="800">
        <v>85.931001710343153</v>
      </c>
      <c r="DL61" s="805">
        <v>86.045223380099429</v>
      </c>
      <c r="DM61" s="805">
        <v>86.053580234183769</v>
      </c>
      <c r="DN61" s="800">
        <v>85.965448851454994</v>
      </c>
      <c r="DO61" s="800">
        <v>85.938534460441971</v>
      </c>
      <c r="DP61" s="800">
        <v>85.947460558607077</v>
      </c>
      <c r="DQ61" s="800">
        <v>86.000706677930197</v>
      </c>
      <c r="DR61" s="800">
        <v>85.999472434227968</v>
      </c>
      <c r="DS61" s="853">
        <f>+DR61-DM61</f>
        <v>-5.4107799955801283E-2</v>
      </c>
      <c r="DT61" s="641"/>
      <c r="DU61" s="623"/>
      <c r="DV61" s="713"/>
      <c r="DW61" s="715"/>
    </row>
    <row r="62" spans="1:129" ht="3" customHeight="1" x14ac:dyDescent="0.2">
      <c r="A62" s="171"/>
      <c r="B62" s="1044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72"/>
      <c r="DJ62" s="801"/>
      <c r="DK62" s="595"/>
      <c r="DL62" s="801"/>
      <c r="DM62" s="801"/>
      <c r="DN62" s="595"/>
      <c r="DO62" s="595"/>
      <c r="DP62" s="595"/>
      <c r="DQ62" s="595"/>
      <c r="DR62" s="595"/>
      <c r="DS62" s="291"/>
      <c r="DT62" s="641"/>
      <c r="DU62" s="623"/>
      <c r="DV62" s="714"/>
      <c r="DW62" s="715"/>
    </row>
    <row r="63" spans="1:129" x14ac:dyDescent="0.2">
      <c r="A63" s="171"/>
      <c r="B63" s="1044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9">
        <v>4845.8082576851302</v>
      </c>
      <c r="CY63" s="571">
        <v>4780.792057086006</v>
      </c>
      <c r="CZ63" s="571">
        <v>4824.7843465160349</v>
      </c>
      <c r="DA63" s="829">
        <v>4459.4743860379012</v>
      </c>
      <c r="DB63" s="829">
        <v>4559.7624013396508</v>
      </c>
      <c r="DC63" s="829">
        <v>4690.7854538862975</v>
      </c>
      <c r="DD63" s="829">
        <v>4624.5934897842553</v>
      </c>
      <c r="DE63" s="829">
        <v>4708.8425544620995</v>
      </c>
      <c r="DF63" s="829">
        <v>4828.0891345378996</v>
      </c>
      <c r="DG63" s="364">
        <v>4966.2159447521872</v>
      </c>
      <c r="DH63" s="829">
        <v>4941.9263369344017</v>
      </c>
      <c r="DI63" s="846">
        <v>4839.8712851457722</v>
      </c>
      <c r="DJ63" s="829">
        <v>4788.05814276822</v>
      </c>
      <c r="DK63" s="364">
        <v>4841.4539673279869</v>
      </c>
      <c r="DL63" s="829">
        <v>4825.4627569102213</v>
      </c>
      <c r="DM63" s="829">
        <v>4877.3474686609488</v>
      </c>
      <c r="DN63" s="364">
        <v>4881.6220713052635</v>
      </c>
      <c r="DO63" s="364">
        <v>4877.1383689306285</v>
      </c>
      <c r="DP63" s="364">
        <v>4865.1806505924351</v>
      </c>
      <c r="DQ63" s="364">
        <v>4932.7727904291696</v>
      </c>
      <c r="DR63" s="364">
        <v>4915.2911695749444</v>
      </c>
      <c r="DS63" s="548">
        <f>+DR63-DM63</f>
        <v>37.943700913995599</v>
      </c>
      <c r="DT63" s="641">
        <f>+(DR63/DM63-1)*100</f>
        <v>0.77795771488089471</v>
      </c>
      <c r="DU63" s="623"/>
      <c r="DV63" s="714"/>
      <c r="DW63" s="715"/>
    </row>
    <row r="64" spans="1:129" x14ac:dyDescent="0.2">
      <c r="A64" s="171"/>
      <c r="B64" s="1044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73">
        <v>78.531933442668802</v>
      </c>
      <c r="DJ64" s="805">
        <v>77.849120219840088</v>
      </c>
      <c r="DK64" s="800">
        <v>78.805001098426885</v>
      </c>
      <c r="DL64" s="805">
        <v>78.78815819428965</v>
      </c>
      <c r="DM64" s="805">
        <v>78.882617062816436</v>
      </c>
      <c r="DN64" s="800">
        <v>78.756957730308059</v>
      </c>
      <c r="DO64" s="800">
        <v>78.715444039575289</v>
      </c>
      <c r="DP64" s="800">
        <v>78.711044663374281</v>
      </c>
      <c r="DQ64" s="800">
        <v>79.058672954979841</v>
      </c>
      <c r="DR64" s="800">
        <v>78.888491307563541</v>
      </c>
      <c r="DS64" s="883">
        <f>+DR64-DM64</f>
        <v>5.8742447471047399E-3</v>
      </c>
      <c r="DT64" s="641"/>
      <c r="DU64" s="623"/>
      <c r="DV64" s="714"/>
      <c r="DW64" s="714"/>
      <c r="DX64" s="714"/>
      <c r="DY64" s="714"/>
    </row>
    <row r="65" spans="1:127" ht="3" customHeight="1" x14ac:dyDescent="0.2">
      <c r="A65" s="171"/>
      <c r="B65" s="1044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72"/>
      <c r="DJ65" s="801"/>
      <c r="DK65" s="595"/>
      <c r="DL65" s="801"/>
      <c r="DM65" s="801"/>
      <c r="DN65" s="595"/>
      <c r="DO65" s="595"/>
      <c r="DP65" s="595"/>
      <c r="DQ65" s="595"/>
      <c r="DR65" s="595"/>
      <c r="DS65" s="548"/>
      <c r="DT65" s="641"/>
      <c r="DU65" s="623"/>
      <c r="DV65" s="714"/>
      <c r="DW65" s="715"/>
    </row>
    <row r="66" spans="1:127" x14ac:dyDescent="0.2">
      <c r="A66" s="171"/>
      <c r="B66" s="1044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9">
        <v>7296.4542281909626</v>
      </c>
      <c r="CY66" s="571">
        <v>7309.3470004227411</v>
      </c>
      <c r="CZ66" s="571">
        <v>7271.5741292871726</v>
      </c>
      <c r="DA66" s="829">
        <v>7218.0769448804658</v>
      </c>
      <c r="DB66" s="829">
        <v>7241.671286406704</v>
      </c>
      <c r="DC66" s="829">
        <v>7236.8411421370247</v>
      </c>
      <c r="DD66" s="829">
        <v>7160.2092925262396</v>
      </c>
      <c r="DE66" s="829">
        <v>7264.6168555583108</v>
      </c>
      <c r="DF66" s="829">
        <v>7475.7754589723027</v>
      </c>
      <c r="DG66" s="364">
        <v>7528.8930729868816</v>
      </c>
      <c r="DH66" s="829">
        <v>7673.2879346413984</v>
      </c>
      <c r="DI66" s="846">
        <v>8165.6899793746334</v>
      </c>
      <c r="DJ66" s="829">
        <v>7893.9518843819242</v>
      </c>
      <c r="DK66" s="364">
        <v>7763.2492088002928</v>
      </c>
      <c r="DL66" s="829">
        <v>7923.4666457042658</v>
      </c>
      <c r="DM66" s="829">
        <v>7957.3652981707355</v>
      </c>
      <c r="DN66" s="364">
        <v>7912.6821134739457</v>
      </c>
      <c r="DO66" s="364">
        <v>7907.7059025147628</v>
      </c>
      <c r="DP66" s="364">
        <v>7890.4793298092236</v>
      </c>
      <c r="DQ66" s="364">
        <v>7872.8294250759873</v>
      </c>
      <c r="DR66" s="364">
        <v>7881.3641759272987</v>
      </c>
      <c r="DS66" s="548">
        <f>+DR66-DM66</f>
        <v>-76.001122243436839</v>
      </c>
      <c r="DT66" s="641">
        <f>+(DR66/DM66-1)*100</f>
        <v>-0.95510410035980486</v>
      </c>
      <c r="DU66" s="623"/>
      <c r="DV66" s="714"/>
      <c r="DW66" s="715"/>
    </row>
    <row r="67" spans="1:127" x14ac:dyDescent="0.2">
      <c r="A67" s="171"/>
      <c r="B67" s="1044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73">
        <v>79.579646456506296</v>
      </c>
      <c r="DJ67" s="805">
        <v>79.130187905963766</v>
      </c>
      <c r="DK67" s="800">
        <v>78.805905688023785</v>
      </c>
      <c r="DL67" s="805">
        <v>79.171271381023146</v>
      </c>
      <c r="DM67" s="805">
        <v>79.267767136300421</v>
      </c>
      <c r="DN67" s="800">
        <v>79.087280615831531</v>
      </c>
      <c r="DO67" s="800">
        <v>79.084435181660083</v>
      </c>
      <c r="DP67" s="800">
        <v>79.098843562122994</v>
      </c>
      <c r="DQ67" s="800">
        <v>79.037799535409022</v>
      </c>
      <c r="DR67" s="800">
        <v>79.084760544328375</v>
      </c>
      <c r="DS67" s="883">
        <f>+DR67-DM67</f>
        <v>-0.18300659197204538</v>
      </c>
      <c r="DT67" s="641"/>
      <c r="DU67" s="623"/>
      <c r="DV67" s="714"/>
      <c r="DW67" s="715"/>
    </row>
    <row r="68" spans="1:127" ht="3.75" customHeight="1" x14ac:dyDescent="0.2">
      <c r="A68" s="171"/>
      <c r="B68" s="1044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8"/>
      <c r="CY68" s="580"/>
      <c r="CZ68" s="580"/>
      <c r="DA68" s="818"/>
      <c r="DB68" s="818"/>
      <c r="DC68" s="818"/>
      <c r="DD68" s="818"/>
      <c r="DE68" s="818"/>
      <c r="DF68" s="818"/>
      <c r="DG68" s="645"/>
      <c r="DH68" s="818"/>
      <c r="DI68" s="972"/>
      <c r="DJ68" s="801"/>
      <c r="DK68" s="595"/>
      <c r="DL68" s="801"/>
      <c r="DM68" s="801"/>
      <c r="DN68" s="595"/>
      <c r="DO68" s="595"/>
      <c r="DP68" s="595"/>
      <c r="DQ68" s="595"/>
      <c r="DR68" s="595"/>
      <c r="DS68" s="548"/>
      <c r="DT68" s="641"/>
      <c r="DU68" s="623"/>
      <c r="DV68" s="714"/>
      <c r="DW68" s="715"/>
    </row>
    <row r="69" spans="1:127" x14ac:dyDescent="0.2">
      <c r="A69" s="171"/>
      <c r="B69" s="1044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9">
        <v>9370.7179520714253</v>
      </c>
      <c r="CY69" s="571">
        <v>9501.1320473294472</v>
      </c>
      <c r="CZ69" s="571">
        <v>9601.4832265903806</v>
      </c>
      <c r="DA69" s="829">
        <v>9714.9050087857158</v>
      </c>
      <c r="DB69" s="829">
        <v>9879.3987262055398</v>
      </c>
      <c r="DC69" s="829">
        <v>10186.698733927113</v>
      </c>
      <c r="DD69" s="829">
        <v>10399.379241587463</v>
      </c>
      <c r="DE69" s="829">
        <v>10490.81881032799</v>
      </c>
      <c r="DF69" s="829">
        <v>10688.92643548542</v>
      </c>
      <c r="DG69" s="364">
        <v>10825.876677151602</v>
      </c>
      <c r="DH69" s="829">
        <v>10864.138270371721</v>
      </c>
      <c r="DI69" s="846">
        <v>10956.988677946065</v>
      </c>
      <c r="DJ69" s="829">
        <v>11046.007548542273</v>
      </c>
      <c r="DK69" s="364">
        <v>11109.444303311953</v>
      </c>
      <c r="DL69" s="829">
        <v>11201.162099846932</v>
      </c>
      <c r="DM69" s="829">
        <v>11197.33318932944</v>
      </c>
      <c r="DN69" s="364">
        <v>11189.699991157422</v>
      </c>
      <c r="DO69" s="364">
        <v>11197.478263304658</v>
      </c>
      <c r="DP69" s="364">
        <v>11193.256058867344</v>
      </c>
      <c r="DQ69" s="364">
        <v>11224.673671959179</v>
      </c>
      <c r="DR69" s="364">
        <v>11251.816147740517</v>
      </c>
      <c r="DS69" s="548">
        <f>+DR69-DM69</f>
        <v>54.482958411077561</v>
      </c>
      <c r="DT69" s="641">
        <f>+(DR69/DM69-1)*100</f>
        <v>0.48657084226981784</v>
      </c>
      <c r="DU69" s="623"/>
      <c r="DV69" s="714"/>
      <c r="DW69" s="715"/>
    </row>
    <row r="70" spans="1:127" x14ac:dyDescent="0.2">
      <c r="A70" s="171"/>
      <c r="B70" s="1044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73">
        <v>95.144366876512805</v>
      </c>
      <c r="DJ70" s="805">
        <v>95.152851400978051</v>
      </c>
      <c r="DK70" s="800">
        <v>95.184650532956567</v>
      </c>
      <c r="DL70" s="805">
        <v>95.26471595773674</v>
      </c>
      <c r="DM70" s="805">
        <v>95.275082714123442</v>
      </c>
      <c r="DN70" s="800">
        <v>95.274333329156036</v>
      </c>
      <c r="DO70" s="800">
        <v>95.278900869536329</v>
      </c>
      <c r="DP70" s="800">
        <v>95.278341478177879</v>
      </c>
      <c r="DQ70" s="800">
        <v>95.294348961681465</v>
      </c>
      <c r="DR70" s="800">
        <v>95.313561577607132</v>
      </c>
      <c r="DS70" s="883">
        <f>+DR70-DM70</f>
        <v>3.8478863483689452E-2</v>
      </c>
      <c r="DT70" s="641"/>
      <c r="DU70" s="871"/>
      <c r="DV70" s="714"/>
      <c r="DW70" s="715"/>
    </row>
    <row r="71" spans="1:127" ht="3" customHeight="1" x14ac:dyDescent="0.2">
      <c r="A71" s="171"/>
      <c r="B71" s="1044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29"/>
      <c r="CY71" s="571"/>
      <c r="CZ71" s="571"/>
      <c r="DA71" s="829"/>
      <c r="DB71" s="829"/>
      <c r="DC71" s="829"/>
      <c r="DD71" s="829"/>
      <c r="DE71" s="829"/>
      <c r="DF71" s="829"/>
      <c r="DG71" s="364"/>
      <c r="DH71" s="829"/>
      <c r="DI71" s="972"/>
      <c r="DJ71" s="801"/>
      <c r="DK71" s="595"/>
      <c r="DL71" s="801"/>
      <c r="DM71" s="801"/>
      <c r="DN71" s="595"/>
      <c r="DO71" s="595"/>
      <c r="DP71" s="595"/>
      <c r="DQ71" s="595"/>
      <c r="DR71" s="595"/>
      <c r="DS71" s="548"/>
      <c r="DT71" s="641"/>
      <c r="DU71" s="623"/>
      <c r="DV71" s="714"/>
      <c r="DW71" s="715"/>
    </row>
    <row r="72" spans="1:127" x14ac:dyDescent="0.2">
      <c r="A72" s="171"/>
      <c r="B72" s="1044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29">
        <v>836.30496353644298</v>
      </c>
      <c r="CY72" s="571">
        <v>840.73932420262383</v>
      </c>
      <c r="CZ72" s="571">
        <v>859.87531311370253</v>
      </c>
      <c r="DA72" s="829">
        <v>992.18400514285713</v>
      </c>
      <c r="DB72" s="829">
        <v>869.95663539358566</v>
      </c>
      <c r="DC72" s="829">
        <v>871.37504733965022</v>
      </c>
      <c r="DD72" s="829">
        <v>866.25432258454782</v>
      </c>
      <c r="DE72" s="829">
        <v>861.88694789212821</v>
      </c>
      <c r="DF72" s="829">
        <v>838.02416408454803</v>
      </c>
      <c r="DG72" s="364">
        <v>816.69795069825068</v>
      </c>
      <c r="DH72" s="829">
        <v>821.81566018513126</v>
      </c>
      <c r="DI72" s="846">
        <v>840.65507998833823</v>
      </c>
      <c r="DJ72" s="829">
        <v>813.77057235714267</v>
      </c>
      <c r="DK72" s="364">
        <v>821.21972677551014</v>
      </c>
      <c r="DL72" s="829">
        <v>806.8263719355084</v>
      </c>
      <c r="DM72" s="829">
        <v>801.0584108859457</v>
      </c>
      <c r="DN72" s="364">
        <v>802.20990324891932</v>
      </c>
      <c r="DO72" s="364">
        <v>806.31946437719898</v>
      </c>
      <c r="DP72" s="364">
        <v>803.95375078098959</v>
      </c>
      <c r="DQ72" s="364">
        <v>807.20933144571245</v>
      </c>
      <c r="DR72" s="364">
        <v>808.31252543842334</v>
      </c>
      <c r="DS72" s="548">
        <f>+DR72-DM72</f>
        <v>7.2541145524776312</v>
      </c>
      <c r="DT72" s="641">
        <f>+(DR72/DM72-1)*100</f>
        <v>0.9055662425983213</v>
      </c>
      <c r="DU72" s="871"/>
      <c r="DV72" s="714"/>
      <c r="DW72" s="715"/>
    </row>
    <row r="73" spans="1:127" ht="12.75" customHeight="1" x14ac:dyDescent="0.2">
      <c r="A73" s="171"/>
      <c r="B73" s="1044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73">
        <v>79.403270155672502</v>
      </c>
      <c r="DJ73" s="805">
        <v>80.090511639472965</v>
      </c>
      <c r="DK73" s="800">
        <v>80.631863444211234</v>
      </c>
      <c r="DL73" s="805">
        <v>79.956441388318595</v>
      </c>
      <c r="DM73" s="805">
        <v>80.046931876550275</v>
      </c>
      <c r="DN73" s="800">
        <v>80.118071555514405</v>
      </c>
      <c r="DO73" s="800">
        <v>79.835868771660643</v>
      </c>
      <c r="DP73" s="800">
        <v>79.768477426866752</v>
      </c>
      <c r="DQ73" s="800">
        <v>79.946410693874057</v>
      </c>
      <c r="DR73" s="800">
        <v>79.826247850902902</v>
      </c>
      <c r="DS73" s="883">
        <f>+DR73-DM73</f>
        <v>-0.22068402564737255</v>
      </c>
      <c r="DT73" s="641"/>
      <c r="DU73" s="872"/>
      <c r="DV73" s="714"/>
      <c r="DW73" s="715"/>
    </row>
    <row r="74" spans="1:127" s="377" customFormat="1" ht="4.5" customHeight="1" x14ac:dyDescent="0.2">
      <c r="A74" s="171"/>
      <c r="B74" s="1044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809"/>
      <c r="DJ74" s="809"/>
      <c r="DK74" s="1017"/>
      <c r="DL74" s="809"/>
      <c r="DM74" s="809"/>
      <c r="DN74" s="631"/>
      <c r="DO74" s="631"/>
      <c r="DP74" s="631"/>
      <c r="DQ74" s="631"/>
      <c r="DR74" s="631"/>
      <c r="DS74" s="548"/>
      <c r="DT74" s="641"/>
      <c r="DU74" s="417"/>
      <c r="DV74" s="714"/>
      <c r="DW74" s="715"/>
    </row>
    <row r="75" spans="1:127" ht="12.75" customHeight="1" x14ac:dyDescent="0.2">
      <c r="A75" s="171"/>
      <c r="B75" s="104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9">
        <v>4804.4625518865887</v>
      </c>
      <c r="CY75" s="571">
        <v>4820.4031601266197</v>
      </c>
      <c r="CZ75" s="571">
        <v>4557.6937494238655</v>
      </c>
      <c r="DA75" s="829">
        <v>4385.5392417893991</v>
      </c>
      <c r="DB75" s="829">
        <v>3879.5892048193973</v>
      </c>
      <c r="DC75" s="829">
        <v>4380.316689555495</v>
      </c>
      <c r="DD75" s="829">
        <v>4283.915652753908</v>
      </c>
      <c r="DE75" s="829">
        <v>4392.2217545082403</v>
      </c>
      <c r="DF75" s="829">
        <v>4733.9727541442098</v>
      </c>
      <c r="DG75" s="364">
        <v>4836.6554651524075</v>
      </c>
      <c r="DH75" s="829">
        <v>4757.697479807417</v>
      </c>
      <c r="DI75" s="846">
        <v>5127.253026937743</v>
      </c>
      <c r="DJ75" s="829">
        <f t="shared" ref="DJ75:DO75" si="19">+DJ76+DJ77+DJ78+DJ79</f>
        <v>4715.931397222108</v>
      </c>
      <c r="DK75" s="364">
        <f t="shared" si="19"/>
        <v>4547.6284860143032</v>
      </c>
      <c r="DL75" s="829">
        <f t="shared" si="19"/>
        <v>4791.5164509383267</v>
      </c>
      <c r="DM75" s="829">
        <f t="shared" si="19"/>
        <v>4827.038115055685</v>
      </c>
      <c r="DN75" s="364">
        <f t="shared" si="19"/>
        <v>4802.9819327171135</v>
      </c>
      <c r="DO75" s="364">
        <f t="shared" si="19"/>
        <v>4814.7507292621121</v>
      </c>
      <c r="DP75" s="364">
        <f t="shared" ref="DP75" si="20">+DP76+DP77+DP78+DP79</f>
        <v>4796.6411021846598</v>
      </c>
      <c r="DQ75" s="364">
        <f t="shared" ref="DQ75:DR75" si="21">+DQ76+DQ77+DQ78+DQ79</f>
        <v>4781.642881573167</v>
      </c>
      <c r="DR75" s="364">
        <f t="shared" si="21"/>
        <v>4820.9781933455097</v>
      </c>
      <c r="DS75" s="291">
        <f t="shared" ref="DS75:DS86" si="22">+DR75-DM75</f>
        <v>-6.0599217101753311</v>
      </c>
      <c r="DT75" s="641">
        <f t="shared" ref="DT75:DT85" si="23">+(DR75/DM75-1)*100</f>
        <v>-0.12554120281905723</v>
      </c>
      <c r="DU75" s="819"/>
      <c r="DV75" s="712"/>
      <c r="DW75" s="715"/>
    </row>
    <row r="76" spans="1:127" x14ac:dyDescent="0.2">
      <c r="A76" s="171"/>
      <c r="B76" s="104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9">
        <v>1531.9433649431489</v>
      </c>
      <c r="CY76" s="571">
        <v>1467.4610285225947</v>
      </c>
      <c r="CZ76" s="571">
        <v>1347.7981581756562</v>
      </c>
      <c r="DA76" s="829">
        <v>1174.9568393155973</v>
      </c>
      <c r="DB76" s="829">
        <v>1327.0856155262386</v>
      </c>
      <c r="DC76" s="829">
        <v>1752.9039453185133</v>
      </c>
      <c r="DD76" s="829">
        <v>1663.0507105714285</v>
      </c>
      <c r="DE76" s="829">
        <v>1687.4815614795921</v>
      </c>
      <c r="DF76" s="829">
        <v>2000.5109317988336</v>
      </c>
      <c r="DG76" s="364">
        <v>2018.0387975932942</v>
      </c>
      <c r="DH76" s="829">
        <v>1933.3192125860055</v>
      </c>
      <c r="DI76" s="846">
        <v>2342.291465090379</v>
      </c>
      <c r="DJ76" s="829">
        <v>1668.1887371253642</v>
      </c>
      <c r="DK76" s="364">
        <v>1579.9268612776968</v>
      </c>
      <c r="DL76" s="829">
        <v>1833.3252565714286</v>
      </c>
      <c r="DM76" s="829">
        <v>1883.1609973483967</v>
      </c>
      <c r="DN76" s="364">
        <v>1862.779139983965</v>
      </c>
      <c r="DO76" s="364">
        <v>1870.4364589241989</v>
      </c>
      <c r="DP76" s="364">
        <v>1859.7499340976674</v>
      </c>
      <c r="DQ76" s="364">
        <v>1849.0644598498543</v>
      </c>
      <c r="DR76" s="364">
        <v>1882.7673518804661</v>
      </c>
      <c r="DS76" s="291">
        <f t="shared" si="22"/>
        <v>-0.39364546793058253</v>
      </c>
      <c r="DT76" s="641">
        <f t="shared" si="23"/>
        <v>-2.0903442057518262E-2</v>
      </c>
      <c r="DU76" s="819"/>
      <c r="DV76" s="537"/>
      <c r="DW76" s="232"/>
    </row>
    <row r="77" spans="1:127" ht="15" x14ac:dyDescent="0.25">
      <c r="A77" s="171"/>
      <c r="B77" s="104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9">
        <v>615.51765396355677</v>
      </c>
      <c r="CY77" s="571">
        <v>616.67109122393731</v>
      </c>
      <c r="CZ77" s="571">
        <v>612.60385639210483</v>
      </c>
      <c r="DA77" s="829">
        <v>606.60036170553929</v>
      </c>
      <c r="DB77" s="829">
        <v>473.279437536535</v>
      </c>
      <c r="DC77" s="829">
        <v>493.33761050546491</v>
      </c>
      <c r="DD77" s="829">
        <v>499.40123030786719</v>
      </c>
      <c r="DE77" s="829">
        <v>503.21542142666607</v>
      </c>
      <c r="DF77" s="829">
        <v>518.36699435714286</v>
      </c>
      <c r="DG77" s="364">
        <v>533.01310491107847</v>
      </c>
      <c r="DH77" s="829">
        <v>535.71859247813416</v>
      </c>
      <c r="DI77" s="846">
        <v>550.12310025364422</v>
      </c>
      <c r="DJ77" s="829">
        <v>551.92363574665001</v>
      </c>
      <c r="DK77" s="364">
        <v>538.91401869569097</v>
      </c>
      <c r="DL77" s="829">
        <v>544.86003108163254</v>
      </c>
      <c r="DM77" s="829">
        <v>557.56688127405255</v>
      </c>
      <c r="DN77" s="364">
        <v>557.58361675655988</v>
      </c>
      <c r="DO77" s="364">
        <v>558.5760907463557</v>
      </c>
      <c r="DP77" s="364">
        <v>558.58167907288635</v>
      </c>
      <c r="DQ77" s="364">
        <v>558.58726745772583</v>
      </c>
      <c r="DR77" s="364">
        <v>558.5928557696792</v>
      </c>
      <c r="DS77" s="291">
        <f t="shared" si="22"/>
        <v>1.0259744956266559</v>
      </c>
      <c r="DT77" s="641">
        <f t="shared" si="23"/>
        <v>0.18400922473771342</v>
      </c>
      <c r="DU77" s="819"/>
      <c r="DV77" s="537"/>
      <c r="DW77" s="559"/>
    </row>
    <row r="78" spans="1:127" ht="15" x14ac:dyDescent="0.25">
      <c r="A78" s="171"/>
      <c r="B78" s="104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9">
        <v>816.22070731988322</v>
      </c>
      <c r="CY78" s="571">
        <v>885.50033687008749</v>
      </c>
      <c r="CZ78" s="571">
        <v>764.43565159610478</v>
      </c>
      <c r="DA78" s="829">
        <v>788.2333405782623</v>
      </c>
      <c r="DB78" s="829">
        <v>686.9308711866239</v>
      </c>
      <c r="DC78" s="829">
        <v>684.782239701516</v>
      </c>
      <c r="DD78" s="829">
        <v>662.38600313461234</v>
      </c>
      <c r="DE78" s="829">
        <v>763.73150284198266</v>
      </c>
      <c r="DF78" s="829">
        <v>752.81738178823309</v>
      </c>
      <c r="DG78" s="364">
        <v>824.20081878803489</v>
      </c>
      <c r="DH78" s="829">
        <v>829.89854442327692</v>
      </c>
      <c r="DI78" s="846">
        <v>801.16744334371992</v>
      </c>
      <c r="DJ78" s="829">
        <v>1077.9266859400934</v>
      </c>
      <c r="DK78" s="364">
        <v>1014.9161935709155</v>
      </c>
      <c r="DL78" s="829">
        <v>1002.2098200752653</v>
      </c>
      <c r="DM78" s="829">
        <v>975.59591289323612</v>
      </c>
      <c r="DN78" s="364">
        <v>971.70533470658881</v>
      </c>
      <c r="DO78" s="364">
        <v>965.8074088515566</v>
      </c>
      <c r="DP78" s="364">
        <v>958.3307585841053</v>
      </c>
      <c r="DQ78" s="364">
        <v>953.91315840558616</v>
      </c>
      <c r="DR78" s="364">
        <v>959.45522384536434</v>
      </c>
      <c r="DS78" s="291">
        <f t="shared" si="22"/>
        <v>-16.140689047871774</v>
      </c>
      <c r="DT78" s="641">
        <f t="shared" si="23"/>
        <v>-1.6544441027848134</v>
      </c>
      <c r="DU78" s="819"/>
      <c r="DV78" s="537"/>
      <c r="DW78" s="559"/>
    </row>
    <row r="79" spans="1:127" ht="15" x14ac:dyDescent="0.25">
      <c r="A79" s="171"/>
      <c r="B79" s="104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9">
        <v>1840.7808256600001</v>
      </c>
      <c r="CY79" s="571">
        <v>1850.77070351</v>
      </c>
      <c r="CZ79" s="571">
        <v>1832.8560832599999</v>
      </c>
      <c r="DA79" s="829">
        <v>1815.7487001899999</v>
      </c>
      <c r="DB79" s="829">
        <v>1392.2932805699998</v>
      </c>
      <c r="DC79" s="829">
        <v>1449.2928940300003</v>
      </c>
      <c r="DD79" s="829">
        <v>1459.0777087399999</v>
      </c>
      <c r="DE79" s="829">
        <v>1437.7932687599998</v>
      </c>
      <c r="DF79" s="829">
        <v>1462.2774462000007</v>
      </c>
      <c r="DG79" s="364">
        <v>1461.4027438599996</v>
      </c>
      <c r="DH79" s="829">
        <v>1458.7611303200001</v>
      </c>
      <c r="DI79" s="846">
        <v>1433.6710182500003</v>
      </c>
      <c r="DJ79" s="829">
        <v>1417.8923384100003</v>
      </c>
      <c r="DK79" s="364">
        <v>1413.8714124700002</v>
      </c>
      <c r="DL79" s="829">
        <v>1411.1213432100001</v>
      </c>
      <c r="DM79" s="829">
        <v>1410.7143235400001</v>
      </c>
      <c r="DN79" s="364">
        <v>1410.9138412699999</v>
      </c>
      <c r="DO79" s="364">
        <v>1419.9307707400008</v>
      </c>
      <c r="DP79" s="364">
        <v>1419.9787304300005</v>
      </c>
      <c r="DQ79" s="364">
        <v>1420.0779958600001</v>
      </c>
      <c r="DR79" s="364">
        <v>1420.1627618499999</v>
      </c>
      <c r="DS79" s="291">
        <f t="shared" si="22"/>
        <v>9.4484383099998013</v>
      </c>
      <c r="DT79" s="641">
        <f t="shared" si="23"/>
        <v>0.66976269768710406</v>
      </c>
      <c r="DU79" s="819"/>
      <c r="DV79" s="537"/>
      <c r="DW79" s="559"/>
    </row>
    <row r="80" spans="1:127" ht="15" x14ac:dyDescent="0.25">
      <c r="A80" s="171"/>
      <c r="B80" s="1044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9">
        <v>931.07927922380873</v>
      </c>
      <c r="CY80" s="571">
        <v>953.44481342968015</v>
      </c>
      <c r="CZ80" s="571">
        <v>719.77246639628038</v>
      </c>
      <c r="DA80" s="829">
        <v>588.43631149813018</v>
      </c>
      <c r="DB80" s="829">
        <v>695.32607513282937</v>
      </c>
      <c r="DC80" s="829">
        <v>1093.8536384083041</v>
      </c>
      <c r="DD80" s="829">
        <v>979.75623495089167</v>
      </c>
      <c r="DE80" s="829">
        <v>1107.15400927478</v>
      </c>
      <c r="DF80" s="829">
        <v>1372.3716342462233</v>
      </c>
      <c r="DG80" s="364">
        <v>1458.0266462960719</v>
      </c>
      <c r="DH80" s="829">
        <v>1373.6881419363253</v>
      </c>
      <c r="DI80" s="846">
        <v>1745.0621478848971</v>
      </c>
      <c r="DJ80" s="829">
        <v>1359.264733153756</v>
      </c>
      <c r="DK80" s="364">
        <v>1247.1981284628796</v>
      </c>
      <c r="DL80" s="829">
        <v>1489.5451869078379</v>
      </c>
      <c r="DM80" s="829">
        <v>1482.823853461957</v>
      </c>
      <c r="DN80" s="364">
        <v>1459.603205638942</v>
      </c>
      <c r="DO80" s="364">
        <v>1471.9656724874774</v>
      </c>
      <c r="DP80" s="364">
        <v>1454.9968392077278</v>
      </c>
      <c r="DQ80" s="364">
        <v>1441.9826168751451</v>
      </c>
      <c r="DR80" s="364">
        <v>1479.3515434549884</v>
      </c>
      <c r="DS80" s="291">
        <f t="shared" si="22"/>
        <v>-3.4723100069686552</v>
      </c>
      <c r="DT80" s="641">
        <f t="shared" si="23"/>
        <v>-0.23416874491611894</v>
      </c>
      <c r="DU80" s="819"/>
      <c r="DV80" s="537"/>
      <c r="DW80" s="559"/>
    </row>
    <row r="81" spans="1:127" x14ac:dyDescent="0.2">
      <c r="A81" s="171"/>
      <c r="B81" s="104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9">
        <v>644.2780789739254</v>
      </c>
      <c r="CY81" s="571">
        <v>590.55438300959258</v>
      </c>
      <c r="CZ81" s="571">
        <v>475.72348697017571</v>
      </c>
      <c r="DA81" s="829">
        <v>316.30798643986805</v>
      </c>
      <c r="DB81" s="829">
        <v>511.86206015620553</v>
      </c>
      <c r="DC81" s="829">
        <v>912.38476705678784</v>
      </c>
      <c r="DD81" s="829">
        <v>820.38625207627933</v>
      </c>
      <c r="DE81" s="829">
        <v>839.5737541827973</v>
      </c>
      <c r="DF81" s="829">
        <v>1121.8071245779902</v>
      </c>
      <c r="DG81" s="364">
        <v>1132.2951256880369</v>
      </c>
      <c r="DH81" s="829">
        <v>1038.9811377330486</v>
      </c>
      <c r="DI81" s="846">
        <v>1431.4625344711772</v>
      </c>
      <c r="DJ81" s="829">
        <v>752.71352969366251</v>
      </c>
      <c r="DK81" s="364">
        <v>700.91573135196404</v>
      </c>
      <c r="DL81" s="829">
        <v>954.51406036257254</v>
      </c>
      <c r="DM81" s="829">
        <v>973.57330971872091</v>
      </c>
      <c r="DN81" s="364">
        <v>954.18101348235314</v>
      </c>
      <c r="DO81" s="364">
        <v>978.18272690592062</v>
      </c>
      <c r="DP81" s="364">
        <v>968.57398476362255</v>
      </c>
      <c r="DQ81" s="364">
        <v>956.9477122295591</v>
      </c>
      <c r="DR81" s="364">
        <v>988.60203087962418</v>
      </c>
      <c r="DS81" s="291">
        <f t="shared" si="22"/>
        <v>15.028721160903274</v>
      </c>
      <c r="DT81" s="641">
        <f t="shared" si="23"/>
        <v>1.5436661020673759</v>
      </c>
      <c r="DU81" s="819"/>
      <c r="DV81" s="537"/>
      <c r="DW81" s="232"/>
    </row>
    <row r="82" spans="1:127" x14ac:dyDescent="0.2">
      <c r="A82" s="171"/>
      <c r="B82" s="1044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9">
        <v>286.80120024988327</v>
      </c>
      <c r="CY82" s="571">
        <v>362.89043042008757</v>
      </c>
      <c r="CZ82" s="571">
        <v>244.04897942610469</v>
      </c>
      <c r="DA82" s="829">
        <v>272.12832505826219</v>
      </c>
      <c r="DB82" s="829">
        <v>183.46401497662384</v>
      </c>
      <c r="DC82" s="829">
        <v>181.4688713515161</v>
      </c>
      <c r="DD82" s="829">
        <v>159.36998287461233</v>
      </c>
      <c r="DE82" s="829">
        <v>267.58025509198274</v>
      </c>
      <c r="DF82" s="829">
        <v>250.56450966823303</v>
      </c>
      <c r="DG82" s="364">
        <v>325.73152060803494</v>
      </c>
      <c r="DH82" s="829">
        <v>334.70700420327682</v>
      </c>
      <c r="DI82" s="846">
        <v>313.59961341372002</v>
      </c>
      <c r="DJ82" s="829">
        <v>606.55120346009335</v>
      </c>
      <c r="DK82" s="364">
        <v>546.28239711091555</v>
      </c>
      <c r="DL82" s="829">
        <v>535.03112654526535</v>
      </c>
      <c r="DM82" s="829">
        <v>509.25054374323616</v>
      </c>
      <c r="DN82" s="364">
        <v>505.42219215658889</v>
      </c>
      <c r="DO82" s="364">
        <v>493.7829455815567</v>
      </c>
      <c r="DP82" s="364">
        <v>486.42285444410533</v>
      </c>
      <c r="DQ82" s="364">
        <v>485.03490464558615</v>
      </c>
      <c r="DR82" s="364">
        <v>490.74951257536424</v>
      </c>
      <c r="DS82" s="291">
        <f t="shared" si="22"/>
        <v>-18.501031167871929</v>
      </c>
      <c r="DT82" s="641">
        <f t="shared" si="23"/>
        <v>-3.6329919320027493</v>
      </c>
      <c r="DU82" s="819"/>
      <c r="DV82" s="537"/>
      <c r="DW82" s="232"/>
    </row>
    <row r="83" spans="1:127" ht="12.75" hidden="1" customHeight="1" outlineLevel="1" x14ac:dyDescent="0.2">
      <c r="A83" s="171"/>
      <c r="B83" s="1044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979"/>
      <c r="DJ83" s="811"/>
      <c r="DK83" s="625"/>
      <c r="DL83" s="811"/>
      <c r="DM83" s="811"/>
      <c r="DN83" s="625"/>
      <c r="DO83" s="625"/>
      <c r="DP83" s="625"/>
      <c r="DQ83" s="625"/>
      <c r="DR83" s="625"/>
      <c r="DS83" s="291">
        <f t="shared" si="22"/>
        <v>0</v>
      </c>
      <c r="DT83" s="641" t="e">
        <f t="shared" si="23"/>
        <v>#DIV/0!</v>
      </c>
      <c r="DU83" s="819"/>
      <c r="DV83" s="226"/>
      <c r="DW83" s="232"/>
    </row>
    <row r="84" spans="1:127" collapsed="1" x14ac:dyDescent="0.2">
      <c r="A84" s="171"/>
      <c r="B84" s="1044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9">
        <v>19956.031683744965</v>
      </c>
      <c r="CY84" s="571">
        <v>20125.376786337147</v>
      </c>
      <c r="CZ84" s="571">
        <v>20362.9457089975</v>
      </c>
      <c r="DA84" s="829">
        <v>20645.021557426244</v>
      </c>
      <c r="DB84" s="829">
        <v>20892.752411059988</v>
      </c>
      <c r="DC84" s="829">
        <v>21076.400739627836</v>
      </c>
      <c r="DD84" s="829">
        <v>21250.61562164966</v>
      </c>
      <c r="DE84" s="829">
        <v>21512.136469046301</v>
      </c>
      <c r="DF84" s="829">
        <v>21768.12819098273</v>
      </c>
      <c r="DG84" s="364">
        <v>21960.405590329108</v>
      </c>
      <c r="DH84" s="829">
        <v>22160.116756152929</v>
      </c>
      <c r="DI84" s="846">
        <v>22375.716089765552</v>
      </c>
      <c r="DJ84" s="829">
        <v>22447.841663467887</v>
      </c>
      <c r="DK84" s="364">
        <v>22633.675907854631</v>
      </c>
      <c r="DL84" s="829">
        <v>22801.839563864833</v>
      </c>
      <c r="DM84" s="829">
        <v>22734.119573303607</v>
      </c>
      <c r="DN84" s="364">
        <v>22713.557296536845</v>
      </c>
      <c r="DO84" s="364">
        <v>22680.514220557256</v>
      </c>
      <c r="DP84" s="364">
        <v>22692.643749173872</v>
      </c>
      <c r="DQ84" s="364">
        <v>22725.613809698654</v>
      </c>
      <c r="DR84" s="364">
        <v>22752.861339306528</v>
      </c>
      <c r="DS84" s="291">
        <f t="shared" si="22"/>
        <v>18.741766002920485</v>
      </c>
      <c r="DT84" s="641">
        <f t="shared" si="23"/>
        <v>8.2438934758344296E-2</v>
      </c>
      <c r="DU84" s="819"/>
      <c r="DV84" s="623"/>
      <c r="DW84" s="232"/>
    </row>
    <row r="85" spans="1:127" ht="12.75" hidden="1" customHeight="1" x14ac:dyDescent="0.2">
      <c r="A85" s="171"/>
      <c r="B85" s="1044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5"/>
      <c r="CY85" s="721"/>
      <c r="CZ85" s="721"/>
      <c r="DA85" s="815"/>
      <c r="DB85" s="815"/>
      <c r="DC85" s="815"/>
      <c r="DD85" s="815"/>
      <c r="DE85" s="815"/>
      <c r="DF85" s="815"/>
      <c r="DG85" s="626"/>
      <c r="DH85" s="815"/>
      <c r="DI85" s="980"/>
      <c r="DJ85" s="815"/>
      <c r="DK85" s="626"/>
      <c r="DL85" s="815"/>
      <c r="DM85" s="815"/>
      <c r="DN85" s="626"/>
      <c r="DO85" s="626"/>
      <c r="DP85" s="626"/>
      <c r="DQ85" s="626"/>
      <c r="DR85" s="626"/>
      <c r="DS85" s="291">
        <f t="shared" si="22"/>
        <v>0</v>
      </c>
      <c r="DT85" s="641" t="e">
        <f t="shared" si="23"/>
        <v>#DIV/0!</v>
      </c>
      <c r="DU85" s="819"/>
      <c r="DV85" s="226"/>
      <c r="DW85" s="232"/>
    </row>
    <row r="86" spans="1:127" ht="13.5" thickBot="1" x14ac:dyDescent="0.25">
      <c r="A86" s="171"/>
      <c r="B86" s="1044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3">
        <v>97.616148950507736</v>
      </c>
      <c r="DH86" s="680">
        <v>97.699138589187214</v>
      </c>
      <c r="DI86" s="981">
        <v>97.782514621637958</v>
      </c>
      <c r="DJ86" s="919">
        <v>97.844457711975522</v>
      </c>
      <c r="DK86" s="1018">
        <v>97.899882784482401</v>
      </c>
      <c r="DL86" s="919">
        <v>97.959290821158206</v>
      </c>
      <c r="DM86" s="1030">
        <v>97.959627058442038</v>
      </c>
      <c r="DN86" s="993">
        <v>97.961323168580932</v>
      </c>
      <c r="DO86" s="993">
        <v>97.962768384204651</v>
      </c>
      <c r="DP86" s="993">
        <v>97.965094335045279</v>
      </c>
      <c r="DQ86" s="993">
        <v>97.966671244750842</v>
      </c>
      <c r="DR86" s="993">
        <v>97.970528124627293</v>
      </c>
      <c r="DS86" s="877">
        <f t="shared" si="22"/>
        <v>1.0901066185255104E-2</v>
      </c>
      <c r="DT86" s="878"/>
      <c r="DU86" s="819"/>
      <c r="DV86" s="713"/>
      <c r="DW86" s="232"/>
    </row>
    <row r="87" spans="1:127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268"/>
      <c r="DL87" s="779"/>
      <c r="DM87" s="779"/>
      <c r="DN87" s="268"/>
      <c r="DO87" s="268"/>
      <c r="DP87" s="268"/>
      <c r="DQ87" s="268"/>
      <c r="DR87" s="268"/>
      <c r="DS87" s="477"/>
      <c r="DT87" s="642"/>
      <c r="DU87" s="417"/>
      <c r="DV87" s="714"/>
      <c r="DW87" s="232"/>
    </row>
    <row r="88" spans="1:12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2">
        <v>6.96</v>
      </c>
      <c r="CY88" s="584">
        <v>6.96</v>
      </c>
      <c r="CZ88" s="584">
        <v>6.96</v>
      </c>
      <c r="DA88" s="822">
        <v>6.96</v>
      </c>
      <c r="DB88" s="822">
        <v>6.96</v>
      </c>
      <c r="DC88" s="822">
        <v>6.96</v>
      </c>
      <c r="DD88" s="822">
        <v>6.96</v>
      </c>
      <c r="DE88" s="822">
        <v>6.96</v>
      </c>
      <c r="DF88" s="822">
        <v>6.96</v>
      </c>
      <c r="DG88" s="628">
        <v>6.96</v>
      </c>
      <c r="DH88" s="822">
        <v>6.96</v>
      </c>
      <c r="DI88" s="756">
        <v>6.96</v>
      </c>
      <c r="DJ88" s="822">
        <f t="shared" ref="DJ88:DK88" si="24">+DJ89+0.1</f>
        <v>6.96</v>
      </c>
      <c r="DK88" s="628">
        <f t="shared" si="24"/>
        <v>6.96</v>
      </c>
      <c r="DL88" s="822">
        <f>+DL89+0.1</f>
        <v>6.96</v>
      </c>
      <c r="DM88" s="822">
        <f>+DM89+0.1</f>
        <v>6.96</v>
      </c>
      <c r="DN88" s="628">
        <f t="shared" ref="DN88:DP88" si="25">+DN89+0.1</f>
        <v>6.96</v>
      </c>
      <c r="DO88" s="628">
        <f t="shared" si="25"/>
        <v>6.96</v>
      </c>
      <c r="DP88" s="628">
        <f t="shared" si="25"/>
        <v>6.96</v>
      </c>
      <c r="DQ88" s="628">
        <f>+DQ89+0.1</f>
        <v>6.96</v>
      </c>
      <c r="DR88" s="628">
        <f>+DR89+0.1</f>
        <v>6.96</v>
      </c>
      <c r="DS88" s="291">
        <f>+DR88-DM88</f>
        <v>0</v>
      </c>
      <c r="DT88" s="641">
        <f>+(DR88/DM88-1)*100</f>
        <v>0</v>
      </c>
      <c r="DU88" s="417"/>
      <c r="DV88" s="226"/>
      <c r="DW88" s="232"/>
    </row>
    <row r="89" spans="1:12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2">
        <v>6.86</v>
      </c>
      <c r="CY89" s="584">
        <v>6.86</v>
      </c>
      <c r="CZ89" s="584">
        <v>6.86</v>
      </c>
      <c r="DA89" s="822">
        <v>6.86</v>
      </c>
      <c r="DB89" s="822">
        <v>6.86</v>
      </c>
      <c r="DC89" s="822">
        <v>6.86</v>
      </c>
      <c r="DD89" s="822">
        <v>6.86</v>
      </c>
      <c r="DE89" s="822">
        <v>6.86</v>
      </c>
      <c r="DF89" s="822">
        <v>6.86</v>
      </c>
      <c r="DG89" s="628">
        <v>6.86</v>
      </c>
      <c r="DH89" s="822">
        <v>6.86</v>
      </c>
      <c r="DI89" s="756">
        <v>6.86</v>
      </c>
      <c r="DJ89" s="822">
        <v>6.86</v>
      </c>
      <c r="DK89" s="628">
        <v>6.86</v>
      </c>
      <c r="DL89" s="822">
        <v>6.86</v>
      </c>
      <c r="DM89" s="822">
        <v>6.86</v>
      </c>
      <c r="DN89" s="628">
        <v>6.86</v>
      </c>
      <c r="DO89" s="628">
        <v>6.86</v>
      </c>
      <c r="DP89" s="628">
        <v>6.86</v>
      </c>
      <c r="DQ89" s="628">
        <v>6.86</v>
      </c>
      <c r="DR89" s="628">
        <v>6.86</v>
      </c>
      <c r="DS89" s="291">
        <f>+DR89-DM89</f>
        <v>0</v>
      </c>
      <c r="DT89" s="641">
        <f>+(DR89/DM89-1)*100</f>
        <v>0</v>
      </c>
      <c r="DU89" s="417"/>
      <c r="DV89" s="226"/>
      <c r="DW89" s="232"/>
    </row>
    <row r="90" spans="1:127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1">
        <v>6.9593860078741097</v>
      </c>
      <c r="CY90" s="585">
        <v>6.9593805992713627</v>
      </c>
      <c r="CZ90" s="585">
        <v>6.9635480507625482</v>
      </c>
      <c r="DA90" s="821">
        <v>6.9704170683667899</v>
      </c>
      <c r="DB90" s="821">
        <v>6.9676184619311856</v>
      </c>
      <c r="DC90" s="821">
        <v>6.9648349629344244</v>
      </c>
      <c r="DD90" s="821">
        <v>6.9662115624589784</v>
      </c>
      <c r="DE90" s="821">
        <v>6.9651717592029092</v>
      </c>
      <c r="DF90" s="821">
        <v>6.9381323808668975</v>
      </c>
      <c r="DG90" s="518">
        <v>6.9700874105103772</v>
      </c>
      <c r="DH90" s="821">
        <v>6.9795989885282026</v>
      </c>
      <c r="DI90" s="520">
        <v>6.9309922951728309</v>
      </c>
      <c r="DJ90" s="822">
        <v>6.9608844582499874</v>
      </c>
      <c r="DK90" s="628">
        <v>6.9570535539722602</v>
      </c>
      <c r="DL90" s="822">
        <v>6.9414416815121101</v>
      </c>
      <c r="DM90" s="820">
        <v>6.9694660524529803</v>
      </c>
      <c r="DN90" s="995">
        <v>6.9577104742306517</v>
      </c>
      <c r="DO90" s="995">
        <v>6.9721642214942943</v>
      </c>
      <c r="DP90" s="995">
        <v>6.9689637876953157</v>
      </c>
      <c r="DQ90" s="995">
        <v>6.9619978308802839</v>
      </c>
      <c r="DR90" s="995">
        <v>6.9696334463700715</v>
      </c>
      <c r="DS90" s="291">
        <f>+DR90-DM90</f>
        <v>1.6739391709119644E-4</v>
      </c>
      <c r="DT90" s="641">
        <f>+(DR90/DM90-1)*100</f>
        <v>2.4018183865326392E-3</v>
      </c>
      <c r="DU90" s="623"/>
      <c r="DV90" s="226"/>
      <c r="DW90" s="232"/>
    </row>
    <row r="91" spans="1:127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1">
        <v>63.281839045123348</v>
      </c>
      <c r="CY91" s="821">
        <v>62.876582368571967</v>
      </c>
      <c r="CZ91" s="821">
        <v>64.086947336708903</v>
      </c>
      <c r="DA91" s="821">
        <v>64.555672245645439</v>
      </c>
      <c r="DB91" s="821">
        <v>64.847992166936791</v>
      </c>
      <c r="DC91" s="821">
        <v>64.557471287491552</v>
      </c>
      <c r="DD91" s="821">
        <v>64.925201033902368</v>
      </c>
      <c r="DE91" s="821">
        <v>65.258983005295292</v>
      </c>
      <c r="DF91" s="823">
        <v>64.183752906320009</v>
      </c>
      <c r="DG91" s="847">
        <v>63.703309847393342</v>
      </c>
      <c r="DH91" s="823">
        <v>64.644184996083496</v>
      </c>
      <c r="DI91" s="847">
        <v>64.62075164598005</v>
      </c>
      <c r="DJ91" s="823">
        <v>66.055557693106181</v>
      </c>
      <c r="DK91" s="847">
        <v>65.490085900401382</v>
      </c>
      <c r="DL91" s="823">
        <v>65.66101840035158</v>
      </c>
      <c r="DM91" s="1031"/>
      <c r="DN91" s="271"/>
      <c r="DO91" s="271"/>
      <c r="DP91" s="271"/>
      <c r="DQ91" s="271"/>
      <c r="DR91" s="271"/>
      <c r="DS91" s="854"/>
      <c r="DT91" s="641"/>
      <c r="DU91" s="417"/>
      <c r="DV91" s="226"/>
      <c r="DW91" s="232"/>
    </row>
    <row r="92" spans="1:127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2">
        <v>2.1796199999999999</v>
      </c>
      <c r="CY92" s="636">
        <v>2.1853400000000001</v>
      </c>
      <c r="CZ92" s="636">
        <v>2.1925599999999998</v>
      </c>
      <c r="DA92" s="822">
        <v>2.1982599999999999</v>
      </c>
      <c r="DB92" s="822">
        <v>2.2037100000000001</v>
      </c>
      <c r="DC92" s="756">
        <v>2.2068099999999999</v>
      </c>
      <c r="DD92" s="822">
        <v>2.2098200000000001</v>
      </c>
      <c r="DE92" s="822">
        <v>2.21407</v>
      </c>
      <c r="DF92" s="822">
        <v>2.2194699999999998</v>
      </c>
      <c r="DG92" s="628">
        <v>2.2259799999999998</v>
      </c>
      <c r="DH92" s="822">
        <v>2.2317800000000001</v>
      </c>
      <c r="DI92" s="756">
        <v>2.2366199999999998</v>
      </c>
      <c r="DJ92" s="822">
        <v>2.2418999999999998</v>
      </c>
      <c r="DK92" s="628">
        <v>2.2471199999999998</v>
      </c>
      <c r="DL92" s="822">
        <v>2.2520500000000001</v>
      </c>
      <c r="DM92" s="822">
        <v>2.2534700000000001</v>
      </c>
      <c r="DN92" s="628">
        <v>2.2540100000000001</v>
      </c>
      <c r="DO92" s="628">
        <v>2.2541899999999999</v>
      </c>
      <c r="DP92" s="628">
        <v>2.2543600000000001</v>
      </c>
      <c r="DQ92" s="628">
        <v>2.2545299999999999</v>
      </c>
      <c r="DR92" s="628">
        <v>2.2547000000000001</v>
      </c>
      <c r="DS92" s="854">
        <f>+DR92-DM92</f>
        <v>1.2300000000000644E-3</v>
      </c>
      <c r="DT92" s="641">
        <f>+(DR92/DM92-1)*100</f>
        <v>5.4582488340204627E-2</v>
      </c>
      <c r="DU92" s="417"/>
      <c r="DV92" s="537"/>
      <c r="DW92" s="232"/>
    </row>
    <row r="93" spans="1:127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0">
        <v>2.2196699999999998</v>
      </c>
      <c r="DG93" s="848">
        <v>2.2259799999999998</v>
      </c>
      <c r="DH93" s="697">
        <v>2.2317800000000001</v>
      </c>
      <c r="DI93" s="982">
        <v>2.2366199999999998</v>
      </c>
      <c r="DJ93" s="982">
        <v>2.2418999999999998</v>
      </c>
      <c r="DK93" s="982">
        <v>2.2471199999999998</v>
      </c>
      <c r="DL93" s="697">
        <v>2.2523900000000001</v>
      </c>
      <c r="DM93" s="1031"/>
      <c r="DN93" s="271"/>
      <c r="DO93" s="271"/>
      <c r="DP93" s="271"/>
      <c r="DQ93" s="271"/>
      <c r="DR93" s="271"/>
      <c r="DS93" s="879"/>
      <c r="DT93" s="878"/>
      <c r="DU93" s="417"/>
      <c r="DV93" s="226"/>
      <c r="DW93" s="232"/>
    </row>
    <row r="94" spans="1:127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983"/>
      <c r="DJ94" s="812"/>
      <c r="DK94" s="685"/>
      <c r="DL94" s="812"/>
      <c r="DM94" s="812"/>
      <c r="DN94" s="685"/>
      <c r="DO94" s="685"/>
      <c r="DP94" s="685"/>
      <c r="DQ94" s="685"/>
      <c r="DR94" s="685"/>
      <c r="DS94" s="477"/>
      <c r="DT94" s="642"/>
      <c r="DU94" s="417"/>
      <c r="DV94" s="226"/>
      <c r="DW94" s="232"/>
    </row>
    <row r="95" spans="1:127" ht="12.75" customHeight="1" thickBot="1" x14ac:dyDescent="0.25">
      <c r="A95" s="171"/>
      <c r="B95" s="1043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4">
        <v>1084.7431516281645</v>
      </c>
      <c r="DH95" s="734">
        <v>1007.9865400698557</v>
      </c>
      <c r="DI95" s="984">
        <v>1023.2869370581952</v>
      </c>
      <c r="DJ95" s="870">
        <v>1029.8311168660698</v>
      </c>
      <c r="DK95" s="845">
        <v>992.01537736613113</v>
      </c>
      <c r="DL95" s="870">
        <v>952.53792036431764</v>
      </c>
      <c r="DM95" s="870">
        <v>966.94739446344317</v>
      </c>
      <c r="DN95" s="845">
        <v>966.94739446344317</v>
      </c>
      <c r="DO95" s="845">
        <v>966.94739446344317</v>
      </c>
      <c r="DP95" s="845">
        <v>966.94739446344317</v>
      </c>
      <c r="DQ95" s="845">
        <v>966.94739446344317</v>
      </c>
      <c r="DR95" s="845">
        <v>961.68619694740801</v>
      </c>
      <c r="DS95" s="853">
        <f>+DR95-DM95</f>
        <v>-5.2611975160351676</v>
      </c>
      <c r="DT95" s="641">
        <f>+(DR95/DM95-1)*100</f>
        <v>-0.54410379987162028</v>
      </c>
      <c r="DU95" s="623"/>
      <c r="DV95" s="537"/>
      <c r="DW95" s="232"/>
    </row>
    <row r="96" spans="1:127" x14ac:dyDescent="0.2">
      <c r="A96" s="171"/>
      <c r="B96" s="1043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985"/>
      <c r="DJ96" s="985"/>
      <c r="DK96" s="985"/>
      <c r="DL96" s="788"/>
      <c r="DM96" s="788"/>
      <c r="DN96" s="319"/>
      <c r="DO96" s="319"/>
      <c r="DP96" s="319"/>
      <c r="DQ96" s="319"/>
      <c r="DR96" s="319"/>
      <c r="DS96" s="479"/>
      <c r="DT96" s="321"/>
      <c r="DU96" s="417"/>
      <c r="DV96" s="226"/>
    </row>
    <row r="97" spans="1:126" ht="12.75" hidden="1" customHeight="1" x14ac:dyDescent="0.2">
      <c r="A97" s="171"/>
      <c r="B97" s="1043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89">
        <v>171.39097450929464</v>
      </c>
      <c r="DK97" s="1019"/>
      <c r="DL97" s="814"/>
      <c r="DM97" s="814"/>
      <c r="DN97" s="320"/>
      <c r="DO97" s="320"/>
      <c r="DP97" s="320"/>
      <c r="DQ97" s="320"/>
      <c r="DR97" s="320"/>
      <c r="DS97" s="480"/>
      <c r="DT97" s="912"/>
      <c r="DU97" s="417"/>
      <c r="DV97" s="226"/>
    </row>
    <row r="98" spans="1:126" x14ac:dyDescent="0.2">
      <c r="A98" s="171"/>
      <c r="B98" s="1043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68">
        <v>-0.12767242128135514</v>
      </c>
      <c r="DM98" s="814"/>
      <c r="DN98" s="320"/>
      <c r="DO98" s="320"/>
      <c r="DP98" s="320"/>
      <c r="DQ98" s="320"/>
      <c r="DR98" s="320"/>
      <c r="DS98" s="480"/>
      <c r="DT98" s="912"/>
      <c r="DU98" s="417"/>
      <c r="DV98" s="226"/>
    </row>
    <row r="99" spans="1:126" x14ac:dyDescent="0.2">
      <c r="A99" s="171"/>
      <c r="B99" s="1043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68">
        <v>0.49641861975548984</v>
      </c>
      <c r="DM99" s="814"/>
      <c r="DN99" s="320"/>
      <c r="DO99" s="320"/>
      <c r="DP99" s="320"/>
      <c r="DQ99" s="320"/>
      <c r="DR99" s="320"/>
      <c r="DS99" s="480"/>
      <c r="DT99" s="912"/>
      <c r="DU99" s="417"/>
      <c r="DV99" s="226"/>
    </row>
    <row r="100" spans="1:126" x14ac:dyDescent="0.2">
      <c r="A100" s="171"/>
      <c r="B100" s="1043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68">
        <v>2.7280740860542663</v>
      </c>
      <c r="DM100" s="814"/>
      <c r="DN100" s="320"/>
      <c r="DO100" s="320"/>
      <c r="DP100" s="320"/>
      <c r="DQ100" s="320"/>
      <c r="DR100" s="320"/>
      <c r="DS100" s="480"/>
      <c r="DT100" s="912"/>
      <c r="DU100" s="417"/>
      <c r="DV100" s="226"/>
    </row>
    <row r="101" spans="1:126" hidden="1" x14ac:dyDescent="0.2">
      <c r="A101" s="171"/>
      <c r="B101" s="1043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89">
        <v>301.36886375764584</v>
      </c>
      <c r="DK101" s="989">
        <v>301.36886375764584</v>
      </c>
      <c r="DL101" s="1024">
        <v>301.36886375764584</v>
      </c>
      <c r="DM101" s="814"/>
      <c r="DN101" s="320"/>
      <c r="DO101" s="320"/>
      <c r="DP101" s="320"/>
      <c r="DQ101" s="320"/>
      <c r="DR101" s="320"/>
      <c r="DS101" s="480"/>
      <c r="DT101" s="912"/>
      <c r="DU101" s="417"/>
      <c r="DV101" s="226"/>
    </row>
    <row r="102" spans="1:126" x14ac:dyDescent="0.2">
      <c r="A102" s="171"/>
      <c r="B102" s="1043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3">
        <v>-0.12754046640800942</v>
      </c>
      <c r="DM102" s="814"/>
      <c r="DN102" s="320"/>
      <c r="DO102" s="320"/>
      <c r="DP102" s="320"/>
      <c r="DQ102" s="320"/>
      <c r="DR102" s="320"/>
      <c r="DS102" s="480"/>
      <c r="DT102" s="912"/>
      <c r="DU102" s="417"/>
      <c r="DV102" s="226"/>
    </row>
    <row r="103" spans="1:126" x14ac:dyDescent="0.2">
      <c r="A103" s="171"/>
      <c r="B103" s="1043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3">
        <v>0.4311456530484703</v>
      </c>
      <c r="DM103" s="814"/>
      <c r="DN103" s="320"/>
      <c r="DO103" s="320"/>
      <c r="DP103" s="320"/>
      <c r="DQ103" s="320"/>
      <c r="DR103" s="320"/>
      <c r="DS103" s="480"/>
      <c r="DT103" s="912"/>
      <c r="DU103" s="417"/>
      <c r="DV103" s="226"/>
    </row>
    <row r="104" spans="1:126" x14ac:dyDescent="0.2">
      <c r="A104" s="171"/>
      <c r="B104" s="1043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3">
        <v>1.4551004529747669</v>
      </c>
      <c r="DM104" s="814"/>
      <c r="DN104" s="320"/>
      <c r="DO104" s="320"/>
      <c r="DP104" s="320"/>
      <c r="DQ104" s="320"/>
      <c r="DR104" s="320"/>
      <c r="DS104" s="480"/>
      <c r="DT104" s="912"/>
      <c r="DU104" s="417"/>
      <c r="DV104" s="226"/>
    </row>
    <row r="105" spans="1:126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9">
        <v>4.48079426569769E-2</v>
      </c>
      <c r="DH105" s="849">
        <v>3.8998881692392504E-2</v>
      </c>
      <c r="DI105" s="849">
        <v>4.0480780127323923E-2</v>
      </c>
      <c r="DJ105" s="849">
        <v>3.2305878658164297E-2</v>
      </c>
      <c r="DK105" s="849">
        <v>0.47398617176823998</v>
      </c>
      <c r="DL105" s="849">
        <v>8.3417545718957403E-2</v>
      </c>
      <c r="DM105" s="814"/>
      <c r="DN105" s="320"/>
      <c r="DO105" s="320"/>
      <c r="DP105" s="320"/>
      <c r="DQ105" s="320"/>
      <c r="DR105" s="320"/>
      <c r="DS105" s="480"/>
      <c r="DT105" s="912"/>
      <c r="DU105" s="417"/>
      <c r="DV105" s="226"/>
    </row>
    <row r="106" spans="1:126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9">
        <v>-0.76280646201982705</v>
      </c>
      <c r="DH106" s="849">
        <v>2.3884189545370083</v>
      </c>
      <c r="DI106" s="849">
        <v>0.67906579981027448</v>
      </c>
      <c r="DJ106" s="849">
        <v>1.0268392318931501</v>
      </c>
      <c r="DK106" s="849">
        <v>-0.68294428907140803</v>
      </c>
      <c r="DL106" s="849">
        <v>1.72755918097045</v>
      </c>
      <c r="DM106" s="814"/>
      <c r="DN106" s="320"/>
      <c r="DO106" s="320"/>
      <c r="DP106" s="320"/>
      <c r="DQ106" s="320"/>
      <c r="DR106" s="320"/>
      <c r="DS106" s="480"/>
      <c r="DT106" s="912"/>
      <c r="DU106" s="417"/>
      <c r="DV106" s="226"/>
    </row>
    <row r="107" spans="1:126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9">
        <v>0.68379985777580898</v>
      </c>
      <c r="DH107" s="849">
        <v>3.8809615048946844</v>
      </c>
      <c r="DI107" s="849">
        <v>2.1466906656967311</v>
      </c>
      <c r="DJ107" s="849">
        <v>2.4995336813376698</v>
      </c>
      <c r="DK107" s="849">
        <v>0.76482620234155396</v>
      </c>
      <c r="DL107" s="849">
        <v>3.2104682069321102</v>
      </c>
      <c r="DM107" s="814"/>
      <c r="DN107" s="320"/>
      <c r="DO107" s="320"/>
      <c r="DP107" s="320"/>
      <c r="DQ107" s="320"/>
      <c r="DR107" s="320"/>
      <c r="DS107" s="480"/>
      <c r="DT107" s="912"/>
      <c r="DU107" s="417"/>
      <c r="DV107" s="226"/>
    </row>
    <row r="108" spans="1:126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0">
        <v>-1.39261745881798</v>
      </c>
      <c r="DH108" s="850">
        <v>-1.3983430562629517</v>
      </c>
      <c r="DI108" s="986">
        <v>-1.3968824494722032</v>
      </c>
      <c r="DJ108" s="986">
        <v>-1.4049398954604799</v>
      </c>
      <c r="DK108" s="986">
        <v>-0.96962758736219801</v>
      </c>
      <c r="DL108" s="986">
        <v>-1.35456259143216</v>
      </c>
      <c r="DM108" s="814"/>
      <c r="DN108" s="320"/>
      <c r="DO108" s="320"/>
      <c r="DP108" s="320"/>
      <c r="DQ108" s="320"/>
      <c r="DR108" s="320"/>
      <c r="DS108" s="917"/>
      <c r="DT108" s="918"/>
      <c r="DU108" s="417"/>
      <c r="DV108" s="226"/>
    </row>
    <row r="109" spans="1:126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985"/>
      <c r="DJ109" s="788"/>
      <c r="DK109" s="319"/>
      <c r="DL109" s="788"/>
      <c r="DM109" s="788"/>
      <c r="DN109" s="319"/>
      <c r="DO109" s="319"/>
      <c r="DP109" s="319"/>
      <c r="DQ109" s="319"/>
      <c r="DR109" s="319"/>
      <c r="DS109" s="481"/>
      <c r="DT109" s="419"/>
      <c r="DU109" s="417"/>
      <c r="DV109" s="226"/>
    </row>
    <row r="110" spans="1:126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987">
        <v>2.5</v>
      </c>
      <c r="DJ110" s="806">
        <v>2.5</v>
      </c>
      <c r="DK110" s="596">
        <v>2.5</v>
      </c>
      <c r="DL110" s="806">
        <v>2.5</v>
      </c>
      <c r="DM110" s="806">
        <v>2.5</v>
      </c>
      <c r="DN110" s="596">
        <v>2.5</v>
      </c>
      <c r="DO110" s="596">
        <v>2.5</v>
      </c>
      <c r="DP110" s="596">
        <v>2.5</v>
      </c>
      <c r="DQ110" s="596">
        <v>2.5</v>
      </c>
      <c r="DR110" s="596">
        <v>2.5</v>
      </c>
      <c r="DS110" s="291"/>
      <c r="DT110" s="881"/>
      <c r="DU110" s="417"/>
      <c r="DV110" s="226"/>
    </row>
    <row r="111" spans="1:126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5">
        <v>4</v>
      </c>
      <c r="DH111" s="618">
        <v>4</v>
      </c>
      <c r="DI111" s="988">
        <v>4</v>
      </c>
      <c r="DJ111" s="618">
        <v>4</v>
      </c>
      <c r="DK111" s="835">
        <v>4</v>
      </c>
      <c r="DL111" s="618">
        <v>4</v>
      </c>
      <c r="DM111" s="1032">
        <v>4</v>
      </c>
      <c r="DN111" s="835">
        <v>4</v>
      </c>
      <c r="DO111" s="994">
        <v>4</v>
      </c>
      <c r="DP111" s="994">
        <v>4</v>
      </c>
      <c r="DQ111" s="969">
        <v>4</v>
      </c>
      <c r="DR111" s="969">
        <v>4</v>
      </c>
      <c r="DS111" s="879"/>
      <c r="DT111" s="882"/>
      <c r="DU111" s="417"/>
      <c r="DV111" s="226"/>
    </row>
    <row r="112" spans="1:12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242"/>
      <c r="DT112" s="242"/>
      <c r="DU112" s="306"/>
      <c r="DV112" s="226"/>
    </row>
    <row r="113" spans="3:12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1050"/>
      <c r="DT113" s="1050"/>
      <c r="DU113" s="306"/>
      <c r="DV113" s="226"/>
    </row>
    <row r="114" spans="3:12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43"/>
      <c r="DT114" s="244"/>
      <c r="DU114" s="306"/>
      <c r="DV114" s="226"/>
    </row>
    <row r="115" spans="3:12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43"/>
      <c r="DT115" s="244"/>
      <c r="DU115" s="306"/>
      <c r="DV115" s="226"/>
    </row>
    <row r="116" spans="3:12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43"/>
      <c r="DT116" s="244"/>
      <c r="DU116" s="306"/>
      <c r="DV116" s="226"/>
    </row>
    <row r="117" spans="3:12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43"/>
      <c r="DT117" s="242"/>
      <c r="DU117" s="306"/>
      <c r="DV117" s="226"/>
    </row>
    <row r="118" spans="3:126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242"/>
      <c r="DT118" s="242"/>
      <c r="DU118" s="306"/>
      <c r="DV118" s="226"/>
    </row>
    <row r="119" spans="3:126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591"/>
      <c r="DS119" s="242"/>
      <c r="DT119" s="242"/>
      <c r="DU119" s="306"/>
      <c r="DV119" s="226"/>
    </row>
    <row r="120" spans="3:126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591"/>
      <c r="DS120" s="242"/>
      <c r="DT120" s="242"/>
      <c r="DU120" s="306"/>
      <c r="DV120" s="226"/>
    </row>
    <row r="121" spans="3:12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591"/>
      <c r="DS121" s="242"/>
      <c r="DT121" s="242"/>
      <c r="DU121" s="306"/>
      <c r="DV121" s="226"/>
    </row>
    <row r="122" spans="3:12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591"/>
      <c r="DS122" s="242"/>
      <c r="DT122" s="242"/>
      <c r="DU122" s="306"/>
      <c r="DV122" s="226"/>
    </row>
    <row r="123" spans="3:12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306"/>
      <c r="DV123" s="226"/>
    </row>
    <row r="124" spans="3:12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306"/>
      <c r="DV124" s="226"/>
    </row>
    <row r="125" spans="3:12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306"/>
      <c r="DV125" s="226"/>
    </row>
    <row r="126" spans="3:126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306"/>
      <c r="DV126" s="226"/>
    </row>
    <row r="127" spans="3:12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306"/>
      <c r="DV127" s="226"/>
    </row>
    <row r="128" spans="3:12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306"/>
      <c r="DV128" s="226"/>
    </row>
    <row r="129" spans="3:12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306"/>
      <c r="DV129" s="226"/>
    </row>
    <row r="130" spans="3:12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306"/>
      <c r="DV130" s="226"/>
    </row>
    <row r="131" spans="3:126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306"/>
      <c r="DV131" s="226"/>
    </row>
    <row r="132" spans="3:126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</row>
    <row r="133" spans="3:126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</row>
    <row r="134" spans="3:126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</row>
    <row r="135" spans="3:126" ht="14.25" x14ac:dyDescent="0.25">
      <c r="C135" s="83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</row>
    <row r="136" spans="3:126" ht="14.25" x14ac:dyDescent="0.25">
      <c r="C136" s="838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</row>
    <row r="137" spans="3:12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</row>
    <row r="138" spans="3:12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</row>
    <row r="139" spans="3:12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</row>
    <row r="140" spans="3:12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</row>
    <row r="141" spans="3:12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</row>
    <row r="142" spans="3:12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</row>
    <row r="143" spans="3:12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</row>
    <row r="144" spans="3:12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</row>
    <row r="145" spans="3:124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</row>
    <row r="146" spans="3:12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</row>
    <row r="147" spans="3:12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</row>
    <row r="148" spans="3:12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</row>
    <row r="149" spans="3:12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</row>
    <row r="150" spans="3:12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</row>
    <row r="151" spans="3:12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</row>
    <row r="152" spans="3:12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</row>
    <row r="153" spans="3:12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</row>
    <row r="154" spans="3:12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</row>
    <row r="155" spans="3:12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</row>
    <row r="156" spans="3:12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</row>
    <row r="157" spans="3:12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</row>
    <row r="158" spans="3:12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</row>
    <row r="159" spans="3:12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</row>
    <row r="160" spans="3:12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</row>
    <row r="161" spans="3:12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</row>
    <row r="162" spans="3:12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</row>
    <row r="163" spans="3:12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</row>
    <row r="164" spans="3:12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</row>
    <row r="165" spans="3:12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</row>
    <row r="166" spans="3:12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</row>
    <row r="167" spans="3:12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</row>
    <row r="168" spans="3:12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</row>
    <row r="169" spans="3:12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</row>
    <row r="170" spans="3:12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</row>
    <row r="171" spans="3:12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</row>
    <row r="172" spans="3:12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</row>
    <row r="173" spans="3:12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</row>
    <row r="174" spans="3:12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</row>
    <row r="175" spans="3:12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</row>
    <row r="176" spans="3:12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</row>
    <row r="177" spans="3:12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</row>
    <row r="178" spans="3:12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</row>
    <row r="179" spans="3:12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</row>
    <row r="180" spans="3:12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</row>
    <row r="181" spans="3:12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</row>
    <row r="182" spans="3:12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</row>
    <row r="183" spans="3:12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</row>
    <row r="184" spans="3:12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</row>
    <row r="185" spans="3:12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</row>
    <row r="186" spans="3:12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</row>
    <row r="187" spans="3:12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</row>
    <row r="188" spans="3:12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</row>
    <row r="189" spans="3:12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</row>
    <row r="190" spans="3:12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</row>
    <row r="191" spans="3:12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</row>
    <row r="192" spans="3:12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</row>
    <row r="193" spans="3:12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</row>
    <row r="194" spans="3:12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</row>
    <row r="195" spans="3:12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</row>
    <row r="196" spans="3:12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</row>
    <row r="197" spans="3:12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</row>
    <row r="198" spans="3:12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</row>
    <row r="199" spans="3:12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</row>
    <row r="200" spans="3:12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</row>
    <row r="201" spans="3:12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</row>
    <row r="202" spans="3:12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</row>
    <row r="203" spans="3:12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</row>
    <row r="204" spans="3:12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</row>
    <row r="205" spans="3:12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</row>
    <row r="206" spans="3:124" x14ac:dyDescent="0.2">
      <c r="E206" s="104"/>
      <c r="F206" s="104"/>
      <c r="G206" s="104"/>
      <c r="H206" s="104"/>
      <c r="I206" s="104"/>
      <c r="J206" s="104"/>
      <c r="K206" s="104"/>
    </row>
    <row r="207" spans="3:124" x14ac:dyDescent="0.2">
      <c r="E207" s="104"/>
      <c r="F207" s="104"/>
      <c r="G207" s="104"/>
      <c r="H207" s="104"/>
      <c r="I207" s="104"/>
      <c r="J207" s="104"/>
      <c r="K207" s="104"/>
    </row>
    <row r="208" spans="3:12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0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S113:D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S3:D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L3:DL4"/>
    <mergeCell ref="DN3:DR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3" scale="37" orientation="portrait" r:id="rId1"/>
  <headerFooter alignWithMargins="0"/>
  <ignoredErrors>
    <ignoredError sqref="DS7:DS93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J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R6" sqref="D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5" customWidth="1"/>
    <col min="112" max="112" width="8.85546875" style="760" customWidth="1"/>
    <col min="113" max="119" width="8.85546875" style="839" customWidth="1"/>
    <col min="121" max="122" width="11.42578125" style="839"/>
    <col min="123" max="140" width="11.42578125" style="169"/>
  </cols>
  <sheetData>
    <row r="2" spans="3:132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787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1"/>
      <c r="DJ3" s="921"/>
      <c r="DK3" s="921"/>
      <c r="DL3" s="921"/>
      <c r="DM3" s="921"/>
      <c r="DN3" s="921"/>
      <c r="DO3" s="921"/>
      <c r="DP3" s="8"/>
      <c r="DQ3" s="921"/>
      <c r="DR3" s="921"/>
      <c r="DS3" s="166"/>
      <c r="DT3" s="166"/>
      <c r="DU3" s="166"/>
      <c r="DV3" s="166"/>
      <c r="DW3" s="166"/>
      <c r="DX3" s="166"/>
      <c r="DY3" s="166"/>
      <c r="DZ3" s="166"/>
      <c r="EA3" s="166"/>
      <c r="EB3" s="166"/>
    </row>
    <row r="4" spans="3:132" ht="13.5" customHeight="1" thickBot="1" x14ac:dyDescent="0.25">
      <c r="C4" s="11"/>
      <c r="D4" s="1046" t="str">
        <f>+entero!D3</f>
        <v>V   A   R   I   A   B   L   E   S     b/</v>
      </c>
      <c r="E4" s="1048" t="str">
        <f>+entero!E3</f>
        <v>2008                          A  fines de Dic*</v>
      </c>
      <c r="F4" s="1048" t="str">
        <f>+entero!F3</f>
        <v>2009                          A  fines de Ene*</v>
      </c>
      <c r="G4" s="1048" t="str">
        <f>+entero!G3</f>
        <v>2009                          A  fines de Feb*</v>
      </c>
      <c r="H4" s="1048" t="str">
        <f>+entero!H3</f>
        <v>2009                          A  fines de Mar*</v>
      </c>
      <c r="I4" s="1048" t="str">
        <f>+entero!I3</f>
        <v>2009                          A  fines de adr*</v>
      </c>
      <c r="J4" s="1048" t="str">
        <f>+entero!J3</f>
        <v>2009                          A  fines de May*</v>
      </c>
      <c r="K4" s="1048" t="str">
        <f>+entero!K3</f>
        <v>2009                          A  fines de Jun*</v>
      </c>
      <c r="L4" s="1048" t="str">
        <f>+entero!L3</f>
        <v>2009                          A  fines de Jul*</v>
      </c>
      <c r="M4" s="1048" t="str">
        <f>+entero!M3</f>
        <v>2009                          A  fines de Ago*</v>
      </c>
      <c r="N4" s="1048" t="str">
        <f>+entero!N3</f>
        <v>2009                          A  fines de Sep*</v>
      </c>
      <c r="O4" s="1048" t="str">
        <f>+entero!O3</f>
        <v>2009                          A  fines de Oct*</v>
      </c>
      <c r="P4" s="1048" t="str">
        <f>+entero!P3</f>
        <v>2009                          A  fines de Nov*</v>
      </c>
      <c r="Q4" s="1048" t="str">
        <f>+entero!Q3</f>
        <v>2009                          A  fines de Dic*</v>
      </c>
      <c r="R4" s="1048" t="str">
        <f>+entero!R3</f>
        <v>2010                          A  fines de Ene*</v>
      </c>
      <c r="S4" s="1048" t="str">
        <f>+entero!S3</f>
        <v>2010                          A  fines de Feb*</v>
      </c>
      <c r="T4" s="1048" t="str">
        <f>+entero!T3</f>
        <v>2010                          A  fines de Mar*</v>
      </c>
      <c r="U4" s="1048" t="str">
        <f>+entero!U3</f>
        <v>2010                          A  fines de adr*</v>
      </c>
      <c r="V4" s="1048" t="str">
        <f>+entero!V3</f>
        <v>2010                          A  fines de May*</v>
      </c>
      <c r="W4" s="1048" t="str">
        <f>+entero!W3</f>
        <v>2010                          A  fines de Jun*</v>
      </c>
      <c r="X4" s="1048" t="str">
        <f>+entero!X3</f>
        <v>2010                          A  fines de Jul*</v>
      </c>
      <c r="Y4" s="1048" t="str">
        <f>+entero!Y3</f>
        <v>2010                          A  fines de Ago*</v>
      </c>
      <c r="Z4" s="1048" t="str">
        <f>+entero!Z3</f>
        <v>2010                          A  fines de Sep*</v>
      </c>
      <c r="AA4" s="1048" t="str">
        <f>+entero!AA3</f>
        <v>2010                          A  fines de Oct*</v>
      </c>
      <c r="AB4" s="1048" t="str">
        <f>+entero!AB3</f>
        <v>2010                          A  fines de Nov*</v>
      </c>
      <c r="AC4" s="1048" t="str">
        <f>+entero!AC3</f>
        <v>2010                          A  fines de Dic*</v>
      </c>
      <c r="AD4" s="1048" t="str">
        <f>+entero!AD3</f>
        <v>2011                          A  fines de Ene*</v>
      </c>
      <c r="AE4" s="1048" t="str">
        <f>+entero!AE3</f>
        <v>2011                          A  fines de Feb*</v>
      </c>
      <c r="AF4" s="1048" t="str">
        <f>+entero!AF3</f>
        <v>2011                          A  fines de Mar*</v>
      </c>
      <c r="AG4" s="1048" t="str">
        <f>+entero!AG3</f>
        <v>2011                          A  fines de adr*</v>
      </c>
      <c r="AH4" s="1048" t="str">
        <f>+entero!AH3</f>
        <v>2011                          A  fines de May*</v>
      </c>
      <c r="AI4" s="1048" t="str">
        <f>+entero!AI3</f>
        <v>2011                          A  fines de Jun*</v>
      </c>
      <c r="AJ4" s="1048" t="str">
        <f>+entero!AJ3</f>
        <v>2011                          A  fines de Jul*</v>
      </c>
      <c r="AK4" s="1048" t="str">
        <f>+entero!AK3</f>
        <v>2011                          A  fines de Ago*</v>
      </c>
      <c r="AL4" s="1048" t="str">
        <f>+entero!AL3</f>
        <v>2011                          A  fines de Sep*</v>
      </c>
      <c r="AM4" s="1048" t="str">
        <f>+entero!AM3</f>
        <v>2011                          A  fines de Oct*</v>
      </c>
      <c r="AN4" s="1048" t="str">
        <f>+entero!AN3</f>
        <v>2011                          A  fines de Nov*</v>
      </c>
      <c r="AO4" s="1048" t="str">
        <f>+entero!AO3</f>
        <v>2011                          A  fines de Dic*</v>
      </c>
      <c r="AP4" s="1048" t="str">
        <f>+entero!AP3</f>
        <v>2012                          A  fines de Ene*</v>
      </c>
      <c r="AQ4" s="1048" t="str">
        <f>+entero!AQ3</f>
        <v>2012                          A  fines de Feb*</v>
      </c>
      <c r="AR4" s="1048" t="str">
        <f>+entero!AR3</f>
        <v>2012                          A  fines de Mar*</v>
      </c>
      <c r="AS4" s="1048" t="str">
        <f>+entero!AS3</f>
        <v>2012                          A  fines de adr*</v>
      </c>
      <c r="AT4" s="1048" t="str">
        <f>+entero!AT3</f>
        <v>2012                          A  fines de May*</v>
      </c>
      <c r="AU4" s="1048" t="str">
        <f>+entero!AU3</f>
        <v>2012                          A  fines de Jun*</v>
      </c>
      <c r="AV4" s="1048" t="str">
        <f>+entero!AV3</f>
        <v>2012                          A  fines de Jul*</v>
      </c>
      <c r="AW4" s="1048" t="str">
        <f>+entero!AW3</f>
        <v>2012                          A  fines de Ago*</v>
      </c>
      <c r="AX4" s="1048" t="str">
        <f>+entero!AX3</f>
        <v>2012                          A  fines de Sep*</v>
      </c>
      <c r="AY4" s="1048" t="str">
        <f>+entero!AY3</f>
        <v>2012                          A  fines de Oct*</v>
      </c>
      <c r="AZ4" s="1048" t="str">
        <f>+entero!AZ3</f>
        <v>2012                          A  fines de Nov*</v>
      </c>
      <c r="BA4" s="1048" t="str">
        <f>+entero!BA3</f>
        <v>2012                          A  fines de Dic*</v>
      </c>
      <c r="BB4" s="1048" t="str">
        <f>+entero!BB3</f>
        <v>2013                          A  fines de Ene*</v>
      </c>
      <c r="BC4" s="1048" t="str">
        <f>+entero!BC3</f>
        <v>2013                          A  fines de Feb*</v>
      </c>
      <c r="BD4" s="1048" t="str">
        <f>+entero!BD3</f>
        <v>2013                          A  fines de Mar*</v>
      </c>
      <c r="BE4" s="1048" t="str">
        <f>+entero!BE3</f>
        <v>2013                          A  fines de adr*</v>
      </c>
      <c r="BF4" s="1048" t="str">
        <f>+entero!BF3</f>
        <v>2013                          A  fines de May*</v>
      </c>
      <c r="BG4" s="1048" t="str">
        <f>+entero!BG3</f>
        <v>2013                          A  fines de Jun*</v>
      </c>
      <c r="BH4" s="1048" t="str">
        <f>+entero!BH3</f>
        <v>2013                          A  fines de Jul*</v>
      </c>
      <c r="BI4" s="1048" t="str">
        <f>+entero!BI3</f>
        <v>2013                          A  fines de Ago*</v>
      </c>
      <c r="BJ4" s="1048" t="str">
        <f>+entero!BJ3</f>
        <v>2013                          A  fines de Sep*</v>
      </c>
      <c r="BK4" s="1048" t="str">
        <f>+entero!BK3</f>
        <v>2013                          A  fines de Oct*</v>
      </c>
      <c r="BL4" s="1048" t="str">
        <f>+entero!BL3</f>
        <v>2013                          A  fines de Nov*</v>
      </c>
      <c r="BM4" s="1048" t="str">
        <f>+entero!BM3</f>
        <v>2013                          A  fines de Dic*</v>
      </c>
      <c r="BN4" s="1048" t="str">
        <f>+entero!BN3</f>
        <v>2014                          A  fines de Ene*</v>
      </c>
      <c r="BO4" s="1048" t="str">
        <f>+entero!BO3</f>
        <v>2014                          A  fines de Feb*</v>
      </c>
      <c r="BP4" s="1048" t="str">
        <f>+entero!BP3</f>
        <v>2014                          A  fines de Mar*</v>
      </c>
      <c r="BQ4" s="1048" t="str">
        <f>+entero!BQ3</f>
        <v>2014                          A  fines de adr*</v>
      </c>
      <c r="BR4" s="1048" t="str">
        <f>+entero!BR3</f>
        <v>2014                          A  fines de May*</v>
      </c>
      <c r="BS4" s="1048" t="str">
        <f>+entero!BS3</f>
        <v>2014                          A  fines de Jun*</v>
      </c>
      <c r="BT4" s="1048" t="str">
        <f>+entero!BT3</f>
        <v>2014                          A  fines de Jul*</v>
      </c>
      <c r="BU4" s="1048" t="str">
        <f>+entero!BU3</f>
        <v>2014                          A  fines de Ago*</v>
      </c>
      <c r="BV4" s="1048" t="str">
        <f>+entero!BV3</f>
        <v>2014                          A  fines de Sep*</v>
      </c>
      <c r="BW4" s="1048" t="str">
        <f>+entero!BW3</f>
        <v>2014                          A  fines de Oct*</v>
      </c>
      <c r="BX4" s="1048" t="str">
        <f>+entero!BX3</f>
        <v>2014                          A  fines de Nov*</v>
      </c>
      <c r="BY4" s="1048" t="str">
        <f>+entero!BY3</f>
        <v>2014                          A  fines de Dic*</v>
      </c>
      <c r="BZ4" s="1048" t="str">
        <f>+entero!BZ3</f>
        <v>2015                         A  fines de Ene*</v>
      </c>
      <c r="CA4" s="1048" t="str">
        <f>+entero!CA3</f>
        <v>2015                         A  fines de Feb*</v>
      </c>
      <c r="CB4" s="1048" t="str">
        <f>+entero!CB3</f>
        <v>2015                         A  fines de Mar*</v>
      </c>
      <c r="CC4" s="1048" t="str">
        <f>+entero!CC3</f>
        <v xml:space="preserve">2015                         A  fines de adr* </v>
      </c>
      <c r="CD4" s="1048" t="str">
        <f>+entero!CD3</f>
        <v xml:space="preserve">2015                         A  fines de May* </v>
      </c>
      <c r="CE4" s="1048" t="str">
        <f>+entero!CE3</f>
        <v xml:space="preserve">2015                         A  fines de Jun* </v>
      </c>
      <c r="CF4" s="1048" t="str">
        <f>+entero!CF3</f>
        <v xml:space="preserve">2015                         A  fines de Jul* </v>
      </c>
      <c r="CG4" s="1048" t="str">
        <f>+entero!CG3</f>
        <v xml:space="preserve">2015                         A  fines de Ago* </v>
      </c>
      <c r="CH4" s="1048" t="str">
        <f>+entero!CH3</f>
        <v xml:space="preserve">2015                         A  fines de Sep* </v>
      </c>
      <c r="CI4" s="1048" t="str">
        <f>+entero!CI3</f>
        <v xml:space="preserve">2015                         A  fines de Oct* </v>
      </c>
      <c r="CJ4" s="1048" t="str">
        <f>+entero!CJ3</f>
        <v xml:space="preserve">2015                         A  fines de Nov* </v>
      </c>
      <c r="CK4" s="1048" t="str">
        <f>+entero!CK3</f>
        <v xml:space="preserve">2015                         A  fines de Dic* </v>
      </c>
      <c r="CL4" s="1048" t="str">
        <f>+entero!CL3</f>
        <v xml:space="preserve">2016                         A  fines de Ene* </v>
      </c>
      <c r="CM4" s="1048" t="str">
        <f>+entero!CM3</f>
        <v xml:space="preserve">2016                         A  fines de Feb* </v>
      </c>
      <c r="CN4" s="1048" t="str">
        <f>+entero!CN3</f>
        <v xml:space="preserve">2016                         A  fines de Mar* </v>
      </c>
      <c r="CO4" s="1048" t="str">
        <f>+entero!CO3</f>
        <v xml:space="preserve">2016                         A  fines de adr* </v>
      </c>
      <c r="CP4" s="1048" t="str">
        <f>+entero!CP3</f>
        <v xml:space="preserve">2016                         A  fines de May* </v>
      </c>
      <c r="CQ4" s="1048" t="str">
        <f>+entero!CQ3</f>
        <v xml:space="preserve">2016                         A  fines de Jun* </v>
      </c>
      <c r="CR4" s="1048" t="str">
        <f>+entero!CR3</f>
        <v xml:space="preserve">2016                         A  fines de Jul* </v>
      </c>
      <c r="CS4" s="1048" t="str">
        <f>+entero!CS3</f>
        <v xml:space="preserve">2016                         A  fines de Ago* </v>
      </c>
      <c r="CT4" s="1048" t="str">
        <f>+entero!CT3</f>
        <v xml:space="preserve">2016                         A  fines de Sep* </v>
      </c>
      <c r="CU4" s="1048" t="str">
        <f>+entero!CU3</f>
        <v xml:space="preserve">2016                         A  fines de Oct* </v>
      </c>
      <c r="CV4" s="1048" t="str">
        <f>+entero!CV3</f>
        <v xml:space="preserve">2016                         A  fines de Nov* </v>
      </c>
      <c r="CW4" s="1048" t="str">
        <f>+entero!CW3</f>
        <v>2016                         A  fines de Dic* 15</v>
      </c>
      <c r="CX4" s="1048" t="str">
        <f>+entero!CX3</f>
        <v xml:space="preserve">2017                         A  fines de Ene* </v>
      </c>
      <c r="CY4" s="1048" t="str">
        <f>+entero!CY3</f>
        <v xml:space="preserve">2017                         A  fines de Feb* </v>
      </c>
      <c r="CZ4" s="1048" t="str">
        <f>+entero!CZ3</f>
        <v xml:space="preserve">2017                         A  fines de Mar* </v>
      </c>
      <c r="DA4" s="1048" t="str">
        <f>+entero!DA3</f>
        <v xml:space="preserve">2017                         A  fines de Abr* </v>
      </c>
      <c r="DB4" s="1048" t="str">
        <f>+entero!DB3</f>
        <v xml:space="preserve">2017                         A  fines de May* </v>
      </c>
      <c r="DC4" s="1048" t="str">
        <f>+entero!DC3</f>
        <v xml:space="preserve">2017                         A  fines de Jun* </v>
      </c>
      <c r="DD4" s="1048" t="str">
        <f>+entero!DD3</f>
        <v xml:space="preserve">2017                         A  fines de Jul* </v>
      </c>
      <c r="DE4" s="1048" t="str">
        <f>+entero!DE3</f>
        <v xml:space="preserve">2017                         A  fines de Ago* </v>
      </c>
      <c r="DF4" s="1048" t="str">
        <f>+entero!DF3</f>
        <v xml:space="preserve">2017                         A  fines de Sep* </v>
      </c>
      <c r="DG4" s="1048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60" t="str">
        <f>+entero!DM3</f>
        <v>Semana 1°</v>
      </c>
      <c r="DN4" s="1062" t="str">
        <f>+entero!DN3</f>
        <v>Semana 2°</v>
      </c>
      <c r="DO4" s="1063"/>
      <c r="DP4" s="1063"/>
      <c r="DQ4" s="1063"/>
      <c r="DR4" s="1064"/>
      <c r="DS4" s="1057" t="s">
        <v>254</v>
      </c>
      <c r="DT4" s="1058"/>
      <c r="DU4" s="166"/>
      <c r="DV4" s="166"/>
      <c r="DW4" s="166"/>
      <c r="DX4" s="166"/>
      <c r="DY4" s="166"/>
      <c r="DZ4" s="166"/>
      <c r="EA4" s="166"/>
      <c r="EB4" s="166"/>
    </row>
    <row r="5" spans="3:132" ht="23.25" customHeight="1" thickBot="1" x14ac:dyDescent="0.25">
      <c r="C5" s="16"/>
      <c r="D5" s="1056"/>
      <c r="E5" s="1055"/>
      <c r="F5" s="1055"/>
      <c r="G5" s="1055"/>
      <c r="H5" s="1055"/>
      <c r="I5" s="1055"/>
      <c r="J5" s="1055"/>
      <c r="K5" s="1055"/>
      <c r="L5" s="1055"/>
      <c r="M5" s="1055"/>
      <c r="N5" s="1055"/>
      <c r="O5" s="1055"/>
      <c r="P5" s="1055"/>
      <c r="Q5" s="1055"/>
      <c r="R5" s="1055"/>
      <c r="S5" s="1055"/>
      <c r="T5" s="1055"/>
      <c r="U5" s="1055"/>
      <c r="V5" s="1055"/>
      <c r="W5" s="1055"/>
      <c r="X5" s="1055"/>
      <c r="Y5" s="1055"/>
      <c r="Z5" s="1055"/>
      <c r="AA5" s="1055"/>
      <c r="AB5" s="1055"/>
      <c r="AC5" s="1055"/>
      <c r="AD5" s="1055"/>
      <c r="AE5" s="1055"/>
      <c r="AF5" s="1055"/>
      <c r="AG5" s="1055"/>
      <c r="AH5" s="1055"/>
      <c r="AI5" s="1055"/>
      <c r="AJ5" s="1055"/>
      <c r="AK5" s="1055"/>
      <c r="AL5" s="1055"/>
      <c r="AM5" s="1055"/>
      <c r="AN5" s="1055"/>
      <c r="AO5" s="1055"/>
      <c r="AP5" s="1055"/>
      <c r="AQ5" s="1055"/>
      <c r="AR5" s="1055"/>
      <c r="AS5" s="1055"/>
      <c r="AT5" s="1055"/>
      <c r="AU5" s="1055"/>
      <c r="AV5" s="1055"/>
      <c r="AW5" s="1055"/>
      <c r="AX5" s="1055"/>
      <c r="AY5" s="1055"/>
      <c r="AZ5" s="1055"/>
      <c r="BA5" s="1055"/>
      <c r="BB5" s="1055"/>
      <c r="BC5" s="1055"/>
      <c r="BD5" s="1055"/>
      <c r="BE5" s="1055"/>
      <c r="BF5" s="1055"/>
      <c r="BG5" s="1055"/>
      <c r="BH5" s="1055"/>
      <c r="BI5" s="1055"/>
      <c r="BJ5" s="1055"/>
      <c r="BK5" s="1055"/>
      <c r="BL5" s="1055"/>
      <c r="BM5" s="1055"/>
      <c r="BN5" s="1055"/>
      <c r="BO5" s="1055"/>
      <c r="BP5" s="1055"/>
      <c r="BQ5" s="1055"/>
      <c r="BR5" s="1055"/>
      <c r="BS5" s="1055"/>
      <c r="BT5" s="1055"/>
      <c r="BU5" s="1055"/>
      <c r="BV5" s="1055"/>
      <c r="BW5" s="1055"/>
      <c r="BX5" s="1055"/>
      <c r="BY5" s="1055"/>
      <c r="BZ5" s="1055"/>
      <c r="CA5" s="1055"/>
      <c r="CB5" s="1055"/>
      <c r="CC5" s="1055"/>
      <c r="CD5" s="1055"/>
      <c r="CE5" s="1055"/>
      <c r="CF5" s="1055"/>
      <c r="CG5" s="1055"/>
      <c r="CH5" s="1055"/>
      <c r="CI5" s="1055"/>
      <c r="CJ5" s="1055"/>
      <c r="CK5" s="1055"/>
      <c r="CL5" s="1055"/>
      <c r="CM5" s="1055"/>
      <c r="CN5" s="1055"/>
      <c r="CO5" s="1055"/>
      <c r="CP5" s="1055"/>
      <c r="CQ5" s="1055"/>
      <c r="CR5" s="1055"/>
      <c r="CS5" s="1055"/>
      <c r="CT5" s="1055"/>
      <c r="CU5" s="1055"/>
      <c r="CV5" s="1055"/>
      <c r="CW5" s="1055"/>
      <c r="CX5" s="1055"/>
      <c r="CY5" s="1055"/>
      <c r="CZ5" s="1055"/>
      <c r="DA5" s="1055"/>
      <c r="DB5" s="1055"/>
      <c r="DC5" s="1055"/>
      <c r="DD5" s="1055"/>
      <c r="DE5" s="1055"/>
      <c r="DF5" s="1055"/>
      <c r="DG5" s="1055"/>
      <c r="DH5" s="1059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61">
        <f>+entero!DM4</f>
        <v>43196</v>
      </c>
      <c r="DN5" s="890">
        <f>+entero!DN4</f>
        <v>43199</v>
      </c>
      <c r="DO5" s="891">
        <f>+entero!DO4</f>
        <v>43200</v>
      </c>
      <c r="DP5" s="891">
        <f>+entero!DP4</f>
        <v>43201</v>
      </c>
      <c r="DQ5" s="891">
        <f>+entero!DQ4</f>
        <v>43202</v>
      </c>
      <c r="DR5" s="891">
        <f>+entero!DR4</f>
        <v>43203</v>
      </c>
      <c r="DS5" s="1001" t="s">
        <v>248</v>
      </c>
      <c r="DT5" s="896" t="s">
        <v>184</v>
      </c>
      <c r="DU5" s="166"/>
      <c r="DV5" s="166"/>
      <c r="DW5" s="166"/>
      <c r="DX5" s="166"/>
      <c r="DY5" s="166"/>
      <c r="DZ5" s="166"/>
      <c r="EA5" s="166"/>
      <c r="EB5" s="166"/>
    </row>
    <row r="6" spans="3:13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0"/>
      <c r="DH6" s="859"/>
      <c r="DI6" s="859"/>
      <c r="DJ6" s="859"/>
      <c r="DK6" s="859"/>
      <c r="DL6" s="859"/>
      <c r="DM6" s="859"/>
      <c r="DN6" s="997"/>
      <c r="DO6" s="746"/>
      <c r="DP6" s="746"/>
      <c r="DQ6" s="746"/>
      <c r="DR6" s="746"/>
      <c r="DS6" s="926"/>
      <c r="DT6" s="922"/>
      <c r="DU6" s="166"/>
      <c r="DV6" s="166"/>
      <c r="DW6" s="166"/>
      <c r="DX6" s="166"/>
      <c r="DY6" s="166"/>
      <c r="DZ6" s="166"/>
      <c r="EA6" s="166"/>
      <c r="EB6" s="166"/>
    </row>
    <row r="7" spans="3:132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9965.4250714299997</v>
      </c>
      <c r="DL7" s="792">
        <f>+entero!DL7</f>
        <v>9804.6298805299994</v>
      </c>
      <c r="DM7" s="792">
        <f>+entero!DM7</f>
        <v>9683.7937277899982</v>
      </c>
      <c r="DN7" s="794">
        <f>+entero!DN7</f>
        <v>9690.7373115199989</v>
      </c>
      <c r="DO7" s="485">
        <f>+entero!DO7</f>
        <v>9716.7576400800008</v>
      </c>
      <c r="DP7" s="485">
        <f>+entero!DP7</f>
        <v>9720.858086870001</v>
      </c>
      <c r="DQ7" s="485">
        <f>+entero!DQ7</f>
        <v>9751.0598429400015</v>
      </c>
      <c r="DR7" s="485">
        <f>+entero!DR7</f>
        <v>9755.4002170000003</v>
      </c>
      <c r="DS7" s="794">
        <f>+entero!DS7</f>
        <v>71.60648921000211</v>
      </c>
      <c r="DT7" s="923">
        <f>+entero!DT7</f>
        <v>0.73944665926237718</v>
      </c>
      <c r="DU7" s="166"/>
      <c r="DV7" s="166"/>
      <c r="DW7" s="166"/>
      <c r="DX7" s="166"/>
      <c r="DY7" s="166"/>
      <c r="DZ7" s="166"/>
      <c r="EA7" s="166"/>
      <c r="EB7" s="166"/>
    </row>
    <row r="8" spans="3:132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7867.0654582499992</v>
      </c>
      <c r="DL8" s="792">
        <f>+entero!DL8</f>
        <v>7696.0847765499993</v>
      </c>
      <c r="DM8" s="792">
        <f>+entero!DM8</f>
        <v>7574.4976068699998</v>
      </c>
      <c r="DN8" s="794">
        <f>+entero!DN8</f>
        <v>7572.0613469</v>
      </c>
      <c r="DO8" s="485">
        <f>+entero!DO8</f>
        <v>7591.9927140099999</v>
      </c>
      <c r="DP8" s="485">
        <f>+entero!DP8</f>
        <v>7593.4978492500004</v>
      </c>
      <c r="DQ8" s="485">
        <f>+entero!DQ8</f>
        <v>7606.9731671300005</v>
      </c>
      <c r="DR8" s="485">
        <f>+entero!DR8</f>
        <v>7634.1608287199997</v>
      </c>
      <c r="DS8" s="794">
        <f>+entero!DS8</f>
        <v>59.6632218499999</v>
      </c>
      <c r="DT8" s="923">
        <f>+entero!DT8</f>
        <v>0.78768553304295885</v>
      </c>
      <c r="DU8" s="166"/>
      <c r="DV8" s="166"/>
      <c r="DW8" s="166"/>
      <c r="DX8" s="166"/>
      <c r="DY8" s="166"/>
      <c r="DZ8" s="166"/>
      <c r="EA8" s="166"/>
      <c r="EB8" s="166"/>
    </row>
    <row r="9" spans="3:132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242.23706229000001</v>
      </c>
      <c r="DL9" s="792">
        <f>+entero!DL9</f>
        <v>243.45213054000001</v>
      </c>
      <c r="DM9" s="792">
        <f>+entero!DM9</f>
        <v>242.38817473</v>
      </c>
      <c r="DN9" s="794">
        <f>+entero!DN9</f>
        <v>241.87874535</v>
      </c>
      <c r="DO9" s="485">
        <f>+entero!DO9</f>
        <v>242.29798067999999</v>
      </c>
      <c r="DP9" s="485">
        <f>+entero!DP9</f>
        <v>242.79237773</v>
      </c>
      <c r="DQ9" s="485">
        <f>+entero!DQ9</f>
        <v>243.20493203000001</v>
      </c>
      <c r="DR9" s="485">
        <f>+entero!DR9</f>
        <v>242.95439297999999</v>
      </c>
      <c r="DS9" s="794">
        <f>+entero!DS9</f>
        <v>0.56621824999999149</v>
      </c>
      <c r="DT9" s="923">
        <f>+entero!DT9</f>
        <v>0.23359978292287753</v>
      </c>
      <c r="DU9" s="166"/>
      <c r="DV9" s="166"/>
      <c r="DW9" s="166"/>
      <c r="DX9" s="166"/>
      <c r="DY9" s="166"/>
      <c r="DZ9" s="166"/>
      <c r="EA9" s="166"/>
      <c r="EB9" s="166"/>
    </row>
    <row r="10" spans="3:132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1818.3367665200001</v>
      </c>
      <c r="DL10" s="792">
        <f>+entero!DL10</f>
        <v>1827.1274144399999</v>
      </c>
      <c r="DM10" s="792">
        <f>+entero!DM10</f>
        <v>1829.1083076</v>
      </c>
      <c r="DN10" s="794">
        <f>+entero!DN10</f>
        <v>1839.0770245199999</v>
      </c>
      <c r="DO10" s="485">
        <f>+entero!DO10</f>
        <v>1844.68137226</v>
      </c>
      <c r="DP10" s="485">
        <f>+entero!DP10</f>
        <v>1846.70518717</v>
      </c>
      <c r="DQ10" s="485">
        <f>+entero!DQ10</f>
        <v>1862.9547345799999</v>
      </c>
      <c r="DR10" s="485">
        <f>+entero!DR10</f>
        <v>1840.39705684</v>
      </c>
      <c r="DS10" s="794">
        <f>+entero!DS10</f>
        <v>11.288749240000016</v>
      </c>
      <c r="DT10" s="923">
        <f>+entero!DT10</f>
        <v>0.61717226875495079</v>
      </c>
      <c r="DU10" s="166"/>
      <c r="DV10" s="166"/>
      <c r="DW10" s="166"/>
      <c r="DX10" s="166"/>
      <c r="DY10" s="166"/>
      <c r="DZ10" s="166"/>
      <c r="EA10" s="166"/>
      <c r="EB10" s="166"/>
    </row>
    <row r="11" spans="3:132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37.785784370000002</v>
      </c>
      <c r="DL11" s="792">
        <f>+entero!DL11</f>
        <v>37.965558999999999</v>
      </c>
      <c r="DM11" s="792">
        <f>+entero!DM11</f>
        <v>37.799638590000001</v>
      </c>
      <c r="DN11" s="794">
        <f>+entero!DN11</f>
        <v>37.720194750000005</v>
      </c>
      <c r="DO11" s="485">
        <f>+entero!DO11</f>
        <v>37.785573129999996</v>
      </c>
      <c r="DP11" s="485">
        <f>+entero!DP11</f>
        <v>37.862672719999999</v>
      </c>
      <c r="DQ11" s="485">
        <f>+entero!DQ11</f>
        <v>37.927009200000001</v>
      </c>
      <c r="DR11" s="485">
        <f>+entero!DR11</f>
        <v>37.887938460000001</v>
      </c>
      <c r="DS11" s="794">
        <f>+entero!DS11</f>
        <v>8.8299870000000169E-2</v>
      </c>
      <c r="DT11" s="923">
        <f>+entero!DT11</f>
        <v>0.23359977315593472</v>
      </c>
      <c r="DU11" s="166"/>
      <c r="DV11" s="166"/>
      <c r="DW11" s="166"/>
      <c r="DX11" s="166"/>
      <c r="DY11" s="166"/>
      <c r="DZ11" s="166"/>
      <c r="EA11" s="166"/>
      <c r="EB11" s="166"/>
    </row>
    <row r="12" spans="3:132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9964.9421434799988</v>
      </c>
      <c r="DL12" s="792">
        <f>+entero!DL12</f>
        <v>9804.6061365099995</v>
      </c>
      <c r="DM12" s="792">
        <f>+entero!DM12</f>
        <v>9683.7920754899988</v>
      </c>
      <c r="DN12" s="794">
        <f>+entero!DN12</f>
        <v>9690.6833765299998</v>
      </c>
      <c r="DO12" s="485">
        <f>+entero!DO12</f>
        <v>9716.6374913300024</v>
      </c>
      <c r="DP12" s="485">
        <f>+entero!DP12</f>
        <v>9720.7379381200026</v>
      </c>
      <c r="DQ12" s="485">
        <f>+entero!DQ12</f>
        <v>9750.9396941900013</v>
      </c>
      <c r="DR12" s="485">
        <f>+entero!DR12</f>
        <v>9755.3989857699999</v>
      </c>
      <c r="DS12" s="794">
        <f>+entero!DS12</f>
        <v>71.606910280001102</v>
      </c>
      <c r="DT12" s="923">
        <f>+entero!DT12</f>
        <v>0.73945113362399173</v>
      </c>
      <c r="DU12" s="166"/>
      <c r="DV12" s="166"/>
      <c r="DW12" s="166"/>
      <c r="DX12" s="166"/>
      <c r="DY12" s="166"/>
      <c r="DZ12" s="166"/>
      <c r="EA12" s="166"/>
      <c r="EB12" s="166"/>
    </row>
    <row r="13" spans="3:132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2335.6777935670598</v>
      </c>
      <c r="DL13" s="792">
        <f>+entero!DL13</f>
        <v>2341.3498948571428</v>
      </c>
      <c r="DM13" s="792">
        <f>+entero!DM13</f>
        <v>2381.0993857069966</v>
      </c>
      <c r="DN13" s="794">
        <f>+entero!DN13</f>
        <v>2391.970653669096</v>
      </c>
      <c r="DO13" s="485">
        <f>+entero!DO13</f>
        <v>2400.4963476967928</v>
      </c>
      <c r="DP13" s="485">
        <f>+entero!DP13</f>
        <v>2402.7003455437316</v>
      </c>
      <c r="DQ13" s="485">
        <f>+entero!DQ13</f>
        <v>2428.6871779533521</v>
      </c>
      <c r="DR13" s="485">
        <f>+entero!DR13</f>
        <v>2427.7533848833814</v>
      </c>
      <c r="DS13" s="794">
        <f>+entero!DS13</f>
        <v>46.653999176384787</v>
      </c>
      <c r="DT13" s="923">
        <f>+entero!DT13</f>
        <v>1.9593469914122252</v>
      </c>
      <c r="DU13" s="166"/>
      <c r="DV13" s="166"/>
      <c r="DW13" s="166"/>
      <c r="DX13" s="166"/>
      <c r="DY13" s="166"/>
      <c r="DZ13" s="166"/>
      <c r="EA13" s="166"/>
      <c r="EB13" s="166"/>
    </row>
    <row r="14" spans="3:132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1413.8714124700002</v>
      </c>
      <c r="DL14" s="792">
        <f>+entero!DL14</f>
        <v>1411.1213432100001</v>
      </c>
      <c r="DM14" s="792">
        <f>+entero!DM14</f>
        <v>1410.7143235400001</v>
      </c>
      <c r="DN14" s="794">
        <f>+entero!DN14</f>
        <v>1410.9138412699999</v>
      </c>
      <c r="DO14" s="485">
        <f>+entero!DO14</f>
        <v>1419.9307707400008</v>
      </c>
      <c r="DP14" s="485">
        <f>+entero!DP14</f>
        <v>1419.9787304300005</v>
      </c>
      <c r="DQ14" s="485">
        <f>+entero!DQ14</f>
        <v>1420.0779958600001</v>
      </c>
      <c r="DR14" s="485">
        <f>+entero!DR14</f>
        <v>1420.1627618499999</v>
      </c>
      <c r="DS14" s="794">
        <f>+entero!DS14</f>
        <v>9.4484383099998013</v>
      </c>
      <c r="DT14" s="923">
        <f>+entero!DT14</f>
        <v>0.66976269768710406</v>
      </c>
      <c r="DU14" s="166"/>
      <c r="DV14" s="166"/>
      <c r="DW14" s="166"/>
      <c r="DX14" s="166"/>
      <c r="DY14" s="166"/>
      <c r="DZ14" s="166"/>
      <c r="EA14" s="166"/>
      <c r="EB14" s="166"/>
    </row>
    <row r="15" spans="3:132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496.46780643</v>
      </c>
      <c r="DL15" s="792">
        <f>+entero!DL15</f>
        <v>494.99578238999999</v>
      </c>
      <c r="DM15" s="792">
        <f>+entero!DM15</f>
        <v>495.21377462999999</v>
      </c>
      <c r="DN15" s="794">
        <f>+entero!DN15</f>
        <v>495.27565427000002</v>
      </c>
      <c r="DO15" s="485">
        <f>+entero!DO15</f>
        <v>495.32198260000001</v>
      </c>
      <c r="DP15" s="485">
        <f>+entero!DP15</f>
        <v>495.33476309000002</v>
      </c>
      <c r="DQ15" s="485">
        <f>+entero!DQ15</f>
        <v>495.36264788</v>
      </c>
      <c r="DR15" s="485">
        <f>+entero!DR15</f>
        <v>495.37953747</v>
      </c>
      <c r="DS15" s="794">
        <f>+entero!DS15</f>
        <v>0.16576284000001351</v>
      </c>
      <c r="DT15" s="923">
        <f>+entero!DT15</f>
        <v>3.3472986514526681E-2</v>
      </c>
      <c r="DU15" s="166"/>
      <c r="DV15" s="166"/>
      <c r="DW15" s="166"/>
      <c r="DX15" s="166"/>
      <c r="DY15" s="166"/>
      <c r="DZ15" s="166"/>
      <c r="EA15" s="166"/>
      <c r="EB15" s="166"/>
    </row>
    <row r="16" spans="3:132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123.03725261999999</v>
      </c>
      <c r="DL16" s="792">
        <f>+entero!DL16</f>
        <v>123.21089655</v>
      </c>
      <c r="DM16" s="792">
        <f>+entero!DM16</f>
        <v>123.25732042</v>
      </c>
      <c r="DN16" s="794">
        <f>+entero!DN16</f>
        <v>123.27163217</v>
      </c>
      <c r="DO16" s="485">
        <f>+entero!DO16</f>
        <v>123.26609757</v>
      </c>
      <c r="DP16" s="485">
        <f>+entero!DP16</f>
        <v>123.2730119</v>
      </c>
      <c r="DQ16" s="485">
        <f>+entero!DQ16</f>
        <v>123.27887958000001</v>
      </c>
      <c r="DR16" s="485">
        <f>+entero!DR16</f>
        <v>123.28447982</v>
      </c>
      <c r="DS16" s="794">
        <f>+entero!DS16</f>
        <v>2.7159400000002165E-2</v>
      </c>
      <c r="DT16" s="923">
        <f>+entero!DT16</f>
        <v>2.2034715591301435E-2</v>
      </c>
      <c r="DU16" s="166"/>
      <c r="DV16" s="166"/>
      <c r="DW16" s="166"/>
      <c r="DX16" s="166"/>
      <c r="DY16" s="166"/>
      <c r="DZ16" s="166"/>
      <c r="EA16" s="166"/>
      <c r="EB16" s="166"/>
    </row>
    <row r="17" spans="2:140" s="839" customFormat="1" x14ac:dyDescent="0.2">
      <c r="C17" s="826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242.24639384</v>
      </c>
      <c r="DL17" s="792">
        <f>+entero!DL17</f>
        <v>252.74890065</v>
      </c>
      <c r="DM17" s="792">
        <f>+entero!DM17</f>
        <v>252.85182379</v>
      </c>
      <c r="DN17" s="794">
        <f>+entero!DN17</f>
        <v>252.88122572</v>
      </c>
      <c r="DO17" s="485">
        <f>+entero!DO17</f>
        <v>252.90575433999999</v>
      </c>
      <c r="DP17" s="485">
        <f>+entero!DP17</f>
        <v>252.91804762000001</v>
      </c>
      <c r="DQ17" s="485">
        <f>+entero!DQ17</f>
        <v>252.93153404</v>
      </c>
      <c r="DR17" s="485">
        <f>+entero!DR17</f>
        <v>252.94501908000001</v>
      </c>
      <c r="DS17" s="794">
        <f>+entero!DS17</f>
        <v>9.3195290000011255E-2</v>
      </c>
      <c r="DT17" s="923">
        <f>+entero!DT17</f>
        <v>0</v>
      </c>
      <c r="DU17" s="827"/>
      <c r="DV17" s="827"/>
      <c r="DW17" s="827"/>
      <c r="DX17" s="827"/>
      <c r="DY17" s="827"/>
      <c r="DZ17" s="827"/>
      <c r="EA17" s="827"/>
      <c r="EB17" s="827"/>
      <c r="EC17" s="828"/>
      <c r="ED17" s="828"/>
      <c r="EE17" s="828"/>
      <c r="EF17" s="828"/>
      <c r="EG17" s="828"/>
      <c r="EH17" s="828"/>
      <c r="EI17" s="828"/>
      <c r="EJ17" s="828"/>
    </row>
    <row r="18" spans="2:140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13162.37138993706</v>
      </c>
      <c r="DL18" s="792">
        <f>+entero!DL18</f>
        <v>13016.911610957142</v>
      </c>
      <c r="DM18" s="792">
        <f>+entero!DM18</f>
        <v>12936.214380036996</v>
      </c>
      <c r="DN18" s="794">
        <f>+entero!DN18</f>
        <v>12954.082542359098</v>
      </c>
      <c r="DO18" s="485">
        <f>+entero!DO18</f>
        <v>12988.627673536796</v>
      </c>
      <c r="DP18" s="485">
        <f>+entero!DP18</f>
        <v>12994.964106273736</v>
      </c>
      <c r="DQ18" s="485">
        <f>+entero!DQ18</f>
        <v>13051.199933643355</v>
      </c>
      <c r="DR18" s="485">
        <f>+entero!DR18</f>
        <v>13054.761407023381</v>
      </c>
      <c r="DS18" s="794">
        <f>+entero!DS18</f>
        <v>118.54702698638539</v>
      </c>
      <c r="DT18" s="923">
        <f>+entero!DT18</f>
        <v>0.91639658638718036</v>
      </c>
      <c r="DU18" s="166"/>
      <c r="DV18" s="166"/>
      <c r="DW18" s="166"/>
      <c r="DX18" s="166"/>
      <c r="DY18" s="166"/>
      <c r="DZ18" s="166"/>
      <c r="EA18" s="166"/>
      <c r="EB18" s="166"/>
    </row>
    <row r="19" spans="2:140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2">
        <f>+entero!DG19</f>
        <v>29.500000000000004</v>
      </c>
      <c r="DH19" s="792">
        <f>+entero!DH19</f>
        <v>30.200000000000003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2.5</v>
      </c>
      <c r="DM19" s="792">
        <f>+entero!DM19</f>
        <v>0</v>
      </c>
      <c r="DN19" s="794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794">
        <f>+entero!DS19</f>
        <v>0</v>
      </c>
      <c r="DT19" s="923">
        <f>+entero!DT19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2:140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0.8</v>
      </c>
      <c r="DM20" s="792">
        <f>+entero!DM20</f>
        <v>0</v>
      </c>
      <c r="DN20" s="794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794">
        <f>+entero!DS20</f>
        <v>0</v>
      </c>
      <c r="DT20" s="923">
        <f>+entero!DT20</f>
        <v>0</v>
      </c>
      <c r="DU20" s="166"/>
      <c r="DV20" s="166"/>
      <c r="DW20" s="166"/>
      <c r="DX20" s="166"/>
      <c r="DY20" s="166"/>
      <c r="DZ20" s="166"/>
      <c r="EA20" s="166"/>
      <c r="EB20" s="166"/>
    </row>
    <row r="21" spans="2:140" s="825" customFormat="1" x14ac:dyDescent="0.2">
      <c r="C21" s="826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2.2999999999999998</v>
      </c>
      <c r="BI21" s="792">
        <f>+entero!BI21</f>
        <v>0</v>
      </c>
      <c r="BJ21" s="792">
        <f>+entero!BJ21</f>
        <v>4</v>
      </c>
      <c r="BK21" s="792">
        <f>+entero!BK21</f>
        <v>13.5</v>
      </c>
      <c r="BL21" s="792">
        <f>+entero!BL21</f>
        <v>22.5</v>
      </c>
      <c r="BM21" s="792">
        <f>+entero!BM21</f>
        <v>46.5</v>
      </c>
      <c r="BN21" s="792">
        <f>+entero!BN21</f>
        <v>47</v>
      </c>
      <c r="BO21" s="792">
        <f>+entero!BO21</f>
        <v>30.5</v>
      </c>
      <c r="BP21" s="792">
        <f>+entero!BP21</f>
        <v>27</v>
      </c>
      <c r="BQ21" s="792">
        <f>+entero!BQ21</f>
        <v>18.5</v>
      </c>
      <c r="BR21" s="792">
        <f>+entero!BR21</f>
        <v>3</v>
      </c>
      <c r="BS21" s="792">
        <f>+entero!BS21</f>
        <v>13</v>
      </c>
      <c r="BT21" s="792">
        <f>+entero!BT21</f>
        <v>1.5</v>
      </c>
      <c r="BU21" s="792">
        <f>+entero!BU21</f>
        <v>0</v>
      </c>
      <c r="BV21" s="792">
        <f>+entero!BV21</f>
        <v>7.4</v>
      </c>
      <c r="BW21" s="792">
        <f>+entero!BW21</f>
        <v>4</v>
      </c>
      <c r="BX21" s="792">
        <f>+entero!BX21</f>
        <v>12</v>
      </c>
      <c r="BY21" s="792">
        <f>+entero!BY21</f>
        <v>27</v>
      </c>
      <c r="BZ21" s="792">
        <f>+entero!BZ21</f>
        <v>70.599999999999994</v>
      </c>
      <c r="CA21" s="792">
        <f>+entero!CA21</f>
        <v>19.8</v>
      </c>
      <c r="CB21" s="792">
        <f>+entero!CB21</f>
        <v>20.9</v>
      </c>
      <c r="CC21" s="792">
        <f>+entero!CC21</f>
        <v>26.5</v>
      </c>
      <c r="CD21" s="792">
        <f>+entero!CD21</f>
        <v>5.3</v>
      </c>
      <c r="CE21" s="792">
        <f>+entero!CE21</f>
        <v>6</v>
      </c>
      <c r="CF21" s="792">
        <f>+entero!CF21</f>
        <v>31.9</v>
      </c>
      <c r="CG21" s="792">
        <f>+entero!CG21</f>
        <v>27.8</v>
      </c>
      <c r="CH21" s="792">
        <f>+entero!CH21</f>
        <v>49</v>
      </c>
      <c r="CI21" s="792">
        <f>+entero!CI21</f>
        <v>38.300000000000004</v>
      </c>
      <c r="CJ21" s="792">
        <f>+entero!CJ21</f>
        <v>51.5</v>
      </c>
      <c r="CK21" s="792">
        <f>+entero!CK21</f>
        <v>373.7</v>
      </c>
      <c r="CL21" s="792">
        <f>+entero!CL21</f>
        <v>265</v>
      </c>
      <c r="CM21" s="792">
        <f>+entero!CM21</f>
        <v>265.7</v>
      </c>
      <c r="CN21" s="792">
        <f>+entero!CN21</f>
        <v>393.8</v>
      </c>
      <c r="CO21" s="792">
        <f>+entero!CO21</f>
        <v>263.60000000000002</v>
      </c>
      <c r="CP21" s="792">
        <f>+entero!CP21</f>
        <v>308.7</v>
      </c>
      <c r="CQ21" s="792">
        <f>+entero!CQ21</f>
        <v>306</v>
      </c>
      <c r="CR21" s="792">
        <f>+entero!CR21</f>
        <v>201.1</v>
      </c>
      <c r="CS21" s="792">
        <f>+entero!CS21</f>
        <v>168</v>
      </c>
      <c r="CT21" s="792">
        <f>+entero!CT21</f>
        <v>196.6</v>
      </c>
      <c r="CU21" s="792">
        <f>+entero!CU21</f>
        <v>174.8</v>
      </c>
      <c r="CV21" s="792">
        <f>+entero!CV21</f>
        <v>210.79999999999998</v>
      </c>
      <c r="CW21" s="792">
        <f>+entero!CW21</f>
        <v>264.89999999999998</v>
      </c>
      <c r="CX21" s="792">
        <f>+entero!CX21</f>
        <v>229</v>
      </c>
      <c r="CY21" s="792">
        <f>+entero!CY21</f>
        <v>217.1</v>
      </c>
      <c r="CZ21" s="792">
        <f>+entero!CZ21</f>
        <v>316.89999999999998</v>
      </c>
      <c r="DA21" s="792">
        <f>+entero!DA21</f>
        <v>258.8</v>
      </c>
      <c r="DB21" s="792">
        <f>+entero!DB21</f>
        <v>134.30000000000001</v>
      </c>
      <c r="DC21" s="792">
        <f>+entero!DC21</f>
        <v>63.900000000000006</v>
      </c>
      <c r="DD21" s="792">
        <f>+entero!DD21</f>
        <v>111.1</v>
      </c>
      <c r="DE21" s="792">
        <f>+entero!DE21</f>
        <v>145.80000000000001</v>
      </c>
      <c r="DF21" s="792">
        <f>+entero!DF21</f>
        <v>163</v>
      </c>
      <c r="DG21" s="792">
        <f>+entero!DG21</f>
        <v>156</v>
      </c>
      <c r="DH21" s="792">
        <f>+entero!DH21</f>
        <v>166.9</v>
      </c>
      <c r="DI21" s="792">
        <f>+entero!DI21</f>
        <v>231.4</v>
      </c>
      <c r="DJ21" s="792">
        <f>+entero!DJ21</f>
        <v>182.5</v>
      </c>
      <c r="DK21" s="792">
        <f>+entero!DK21</f>
        <v>156.6</v>
      </c>
      <c r="DL21" s="792">
        <f>+entero!DL21</f>
        <v>117.6</v>
      </c>
      <c r="DM21" s="792">
        <f>+entero!DM21</f>
        <v>43</v>
      </c>
      <c r="DN21" s="794">
        <f>+entero!DN21</f>
        <v>0</v>
      </c>
      <c r="DO21" s="485">
        <f>+entero!DO21</f>
        <v>2.2000000000000002</v>
      </c>
      <c r="DP21" s="485">
        <f>+entero!DP21</f>
        <v>0.2</v>
      </c>
      <c r="DQ21" s="485">
        <f>+entero!DQ21</f>
        <v>4</v>
      </c>
      <c r="DR21" s="485">
        <f>+entero!DR21</f>
        <v>4</v>
      </c>
      <c r="DS21" s="794">
        <f>+entero!DS21</f>
        <v>0</v>
      </c>
      <c r="DT21" s="923">
        <f>+entero!DT21</f>
        <v>0</v>
      </c>
      <c r="DU21" s="827"/>
      <c r="DV21" s="827"/>
      <c r="DW21" s="827"/>
      <c r="DX21" s="827"/>
      <c r="DY21" s="827"/>
      <c r="DZ21" s="827"/>
      <c r="EA21" s="827"/>
      <c r="EB21" s="827"/>
      <c r="EC21" s="828"/>
      <c r="ED21" s="828"/>
      <c r="EE21" s="828"/>
      <c r="EF21" s="828"/>
      <c r="EG21" s="828"/>
      <c r="EH21" s="828"/>
      <c r="EI21" s="828"/>
      <c r="EJ21" s="828"/>
    </row>
    <row r="22" spans="2:140" s="825" customFormat="1" x14ac:dyDescent="0.2">
      <c r="C22" s="826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7.4</v>
      </c>
      <c r="BH22" s="792">
        <f>+entero!BH22</f>
        <v>20.400000000000002</v>
      </c>
      <c r="BI22" s="792">
        <f>+entero!BI22</f>
        <v>3</v>
      </c>
      <c r="BJ22" s="792">
        <f>+entero!BJ22</f>
        <v>20.8</v>
      </c>
      <c r="BK22" s="792">
        <f>+entero!BK22</f>
        <v>56.1</v>
      </c>
      <c r="BL22" s="792">
        <f>+entero!BL22</f>
        <v>71.400000000000006</v>
      </c>
      <c r="BM22" s="792">
        <f>+entero!BM22</f>
        <v>78.399999999999991</v>
      </c>
      <c r="BN22" s="792">
        <f>+entero!BN22</f>
        <v>111.39999999999992</v>
      </c>
      <c r="BO22" s="792">
        <f>+entero!BO22</f>
        <v>95.499999999999972</v>
      </c>
      <c r="BP22" s="792">
        <f>+entero!BP22</f>
        <v>88.40000000000002</v>
      </c>
      <c r="BQ22" s="792">
        <f>+entero!BQ22</f>
        <v>102.4</v>
      </c>
      <c r="BR22" s="792">
        <f>+entero!BR22</f>
        <v>93.000000000000028</v>
      </c>
      <c r="BS22" s="792">
        <f>+entero!BS22</f>
        <v>75.900000000000034</v>
      </c>
      <c r="BT22" s="792">
        <f>+entero!BT22</f>
        <v>69.399999999999991</v>
      </c>
      <c r="BU22" s="792">
        <f>+entero!BU22</f>
        <v>79.5</v>
      </c>
      <c r="BV22" s="792">
        <f>+entero!BV22</f>
        <v>47.5</v>
      </c>
      <c r="BW22" s="792">
        <f>+entero!BW22</f>
        <v>48.000000000000007</v>
      </c>
      <c r="BX22" s="792">
        <f>+entero!BX22</f>
        <v>111.79999999999997</v>
      </c>
      <c r="BY22" s="792">
        <f>+entero!BY22</f>
        <v>121.19999999999992</v>
      </c>
      <c r="BZ22" s="792">
        <f>+entero!BZ22</f>
        <v>185.1</v>
      </c>
      <c r="CA22" s="792">
        <f>+entero!CA22</f>
        <v>223.60000000000002</v>
      </c>
      <c r="CB22" s="792">
        <f>+entero!CB22</f>
        <v>182.90000000000003</v>
      </c>
      <c r="CC22" s="792">
        <f>+entero!CC22</f>
        <v>228.49999999999997</v>
      </c>
      <c r="CD22" s="792">
        <f>+entero!CD22</f>
        <v>164.8</v>
      </c>
      <c r="CE22" s="792">
        <f>+entero!CE22</f>
        <v>236.8</v>
      </c>
      <c r="CF22" s="792">
        <f>+entero!CF22</f>
        <v>153.89999999999998</v>
      </c>
      <c r="CG22" s="792">
        <f>+entero!CG22</f>
        <v>227.89999999999998</v>
      </c>
      <c r="CH22" s="792">
        <f>+entero!CH22</f>
        <v>210.3</v>
      </c>
      <c r="CI22" s="792">
        <f>+entero!CI22</f>
        <v>229.29999999999998</v>
      </c>
      <c r="CJ22" s="792">
        <f>+entero!CJ22</f>
        <v>221.8</v>
      </c>
      <c r="CK22" s="792">
        <f>+entero!CK22</f>
        <v>97</v>
      </c>
      <c r="CL22" s="792">
        <f>+entero!CL22</f>
        <v>28.500000000000004</v>
      </c>
      <c r="CM22" s="792">
        <f>+entero!CM22</f>
        <v>41.2</v>
      </c>
      <c r="CN22" s="792">
        <f>+entero!CN22</f>
        <v>21.1</v>
      </c>
      <c r="CO22" s="792">
        <f>+entero!CO22</f>
        <v>10.200000000000001</v>
      </c>
      <c r="CP22" s="792">
        <f>+entero!CP22</f>
        <v>17.5</v>
      </c>
      <c r="CQ22" s="792">
        <f>+entero!CQ22</f>
        <v>19.100000000000001</v>
      </c>
      <c r="CR22" s="792">
        <f>+entero!CR22</f>
        <v>5.9</v>
      </c>
      <c r="CS22" s="792">
        <f>+entero!CS22</f>
        <v>8.8000000000000007</v>
      </c>
      <c r="CT22" s="792">
        <f>+entero!CT22</f>
        <v>8</v>
      </c>
      <c r="CU22" s="792">
        <f>+entero!CU22</f>
        <v>7.9000000000000012</v>
      </c>
      <c r="CV22" s="792">
        <f>+entero!CV22</f>
        <v>7.9</v>
      </c>
      <c r="CW22" s="792">
        <f>+entero!CW22</f>
        <v>18.100000000000001</v>
      </c>
      <c r="CX22" s="792">
        <f>+entero!CX22</f>
        <v>28.1</v>
      </c>
      <c r="CY22" s="792">
        <f>+entero!CY22</f>
        <v>9.4</v>
      </c>
      <c r="CZ22" s="792">
        <f>+entero!CZ22</f>
        <v>25.900000000000006</v>
      </c>
      <c r="DA22" s="792">
        <f>+entero!DA22</f>
        <v>2.8</v>
      </c>
      <c r="DB22" s="792">
        <f>+entero!DB22</f>
        <v>7.3000000000000007</v>
      </c>
      <c r="DC22" s="792">
        <f>+entero!DC22</f>
        <v>5.6000000000000005</v>
      </c>
      <c r="DD22" s="792">
        <f>+entero!DD22</f>
        <v>4</v>
      </c>
      <c r="DE22" s="792">
        <f>+entero!DE22</f>
        <v>7.1999999999999993</v>
      </c>
      <c r="DF22" s="792">
        <f>+entero!DF22</f>
        <v>7.5</v>
      </c>
      <c r="DG22" s="792">
        <f>+entero!DG22</f>
        <v>8.3000000000000007</v>
      </c>
      <c r="DH22" s="792">
        <f>+entero!DH22</f>
        <v>6.8</v>
      </c>
      <c r="DI22" s="792">
        <f>+entero!DI22</f>
        <v>8</v>
      </c>
      <c r="DJ22" s="792">
        <f>+entero!DJ22</f>
        <v>5.4</v>
      </c>
      <c r="DK22" s="792">
        <f>+entero!DK22</f>
        <v>7.3</v>
      </c>
      <c r="DL22" s="792">
        <f>+entero!DL22</f>
        <v>5.3000000000000007</v>
      </c>
      <c r="DM22" s="792">
        <f>+entero!DM22</f>
        <v>1.5</v>
      </c>
      <c r="DN22" s="794">
        <f>+entero!DN22</f>
        <v>0</v>
      </c>
      <c r="DO22" s="485">
        <f>+entero!DO22</f>
        <v>0.3</v>
      </c>
      <c r="DP22" s="485">
        <f>+entero!DP22</f>
        <v>0</v>
      </c>
      <c r="DQ22" s="485">
        <f>+entero!DQ22</f>
        <v>0</v>
      </c>
      <c r="DR22" s="485">
        <f>+entero!DR22</f>
        <v>0.6</v>
      </c>
      <c r="DS22" s="794">
        <f>+entero!DS22</f>
        <v>0</v>
      </c>
      <c r="DT22" s="923">
        <f>+entero!DT22</f>
        <v>0</v>
      </c>
      <c r="DU22" s="827"/>
      <c r="DV22" s="827"/>
      <c r="DW22" s="827"/>
      <c r="DX22" s="827"/>
      <c r="DY22" s="827"/>
      <c r="DZ22" s="827"/>
      <c r="EA22" s="827"/>
      <c r="EB22" s="827"/>
      <c r="EC22" s="828"/>
      <c r="ED22" s="828"/>
      <c r="EE22" s="828"/>
      <c r="EF22" s="828"/>
      <c r="EG22" s="828"/>
      <c r="EH22" s="828"/>
      <c r="EI22" s="828"/>
      <c r="EJ22" s="828"/>
    </row>
    <row r="23" spans="2:140" s="825" customFormat="1" x14ac:dyDescent="0.2">
      <c r="C23" s="826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14.47296592</v>
      </c>
      <c r="BC23" s="792">
        <f>+entero!BC23</f>
        <v>3.4351645900000003</v>
      </c>
      <c r="BD23" s="792">
        <f>+entero!BD23</f>
        <v>1.63348129</v>
      </c>
      <c r="BE23" s="792">
        <f>+entero!BE23</f>
        <v>2.7027968499999999</v>
      </c>
      <c r="BF23" s="792">
        <f>+entero!BF23</f>
        <v>1.4501023500000001</v>
      </c>
      <c r="BG23" s="792">
        <f>+entero!BG23</f>
        <v>0.93623032999999989</v>
      </c>
      <c r="BH23" s="792">
        <f>+entero!BH23</f>
        <v>1.22123026</v>
      </c>
      <c r="BI23" s="792">
        <f>+entero!BI23</f>
        <v>1.2173240000000001</v>
      </c>
      <c r="BJ23" s="792">
        <f>+entero!BJ23</f>
        <v>1.45859395</v>
      </c>
      <c r="BK23" s="792">
        <f>+entero!BK23</f>
        <v>2.6266379999999998</v>
      </c>
      <c r="BL23" s="792">
        <f>+entero!BL23</f>
        <v>2.6112059999999997</v>
      </c>
      <c r="BM23" s="792">
        <f>+entero!BM23</f>
        <v>4.3241249999999996</v>
      </c>
      <c r="BN23" s="792">
        <f>+entero!BN23</f>
        <v>13.905470210000001</v>
      </c>
      <c r="BO23" s="792">
        <f>+entero!BO23</f>
        <v>7.3892338799999999</v>
      </c>
      <c r="BP23" s="792">
        <f>+entero!BP23</f>
        <v>7.6231626999999991</v>
      </c>
      <c r="BQ23" s="792">
        <f>+entero!BQ23</f>
        <v>4.1213666800000004</v>
      </c>
      <c r="BR23" s="792">
        <f>+entero!BR23</f>
        <v>5.8310994300000001</v>
      </c>
      <c r="BS23" s="792">
        <f>+entero!BS23</f>
        <v>4.06249284</v>
      </c>
      <c r="BT23" s="792">
        <f>+entero!BT23</f>
        <v>4.3193160900000001</v>
      </c>
      <c r="BU23" s="792">
        <f>+entero!BU23</f>
        <v>2.2902070000000001</v>
      </c>
      <c r="BV23" s="792">
        <f>+entero!BV23</f>
        <v>3.24153694</v>
      </c>
      <c r="BW23" s="792">
        <f>+entero!BW23</f>
        <v>3.8396830199999998</v>
      </c>
      <c r="BX23" s="792">
        <f>+entero!BX23</f>
        <v>3.80093119</v>
      </c>
      <c r="BY23" s="792">
        <f>+entero!BY23</f>
        <v>5.9187925899999989</v>
      </c>
      <c r="BZ23" s="792">
        <f>+entero!BZ23</f>
        <v>11.569328459999999</v>
      </c>
      <c r="CA23" s="792">
        <f>+entero!CA23</f>
        <v>9.9786675299999992</v>
      </c>
      <c r="CB23" s="792">
        <f>+entero!CB23</f>
        <v>4.0479829199999999</v>
      </c>
      <c r="CC23" s="792">
        <f>+entero!CC23</f>
        <v>4.5921296500000004</v>
      </c>
      <c r="CD23" s="792">
        <f>+entero!CD23</f>
        <v>8.2742601499999999</v>
      </c>
      <c r="CE23" s="792">
        <f>+entero!CE23</f>
        <v>3.0894452399999999</v>
      </c>
      <c r="CF23" s="792">
        <f>+entero!CF23</f>
        <v>6.9925920599999989</v>
      </c>
      <c r="CG23" s="792">
        <f>+entero!CG23</f>
        <v>7.9842856300000005</v>
      </c>
      <c r="CH23" s="792">
        <f>+entero!CH23</f>
        <v>10.245508150000001</v>
      </c>
      <c r="CI23" s="792">
        <f>+entero!CI23</f>
        <v>10.50111115</v>
      </c>
      <c r="CJ23" s="792">
        <f>+entero!CJ23</f>
        <v>9.3423372899999997</v>
      </c>
      <c r="CK23" s="792">
        <f>+entero!CK23</f>
        <v>6.0425297000000002</v>
      </c>
      <c r="CL23" s="792">
        <f>+entero!CL23</f>
        <v>3.4239942599999997</v>
      </c>
      <c r="CM23" s="792">
        <f>+entero!CM23</f>
        <v>3.3679287800000002</v>
      </c>
      <c r="CN23" s="792">
        <f>+entero!CN23</f>
        <v>5.8419486200000001</v>
      </c>
      <c r="CO23" s="792">
        <f>+entero!CO23</f>
        <v>3.0141023199999997</v>
      </c>
      <c r="CP23" s="792">
        <f>+entero!CP23</f>
        <v>2.5405555500000001</v>
      </c>
      <c r="CQ23" s="792">
        <f>+entero!CQ23</f>
        <v>3.1247731500000002</v>
      </c>
      <c r="CR23" s="792">
        <f>+entero!CR23</f>
        <v>3.1878843599999995</v>
      </c>
      <c r="CS23" s="792">
        <f>+entero!CS23</f>
        <v>3.2119667299999994</v>
      </c>
      <c r="CT23" s="792">
        <f>+entero!CT23</f>
        <v>2.5124451799999998</v>
      </c>
      <c r="CU23" s="792">
        <f>+entero!CU23</f>
        <v>1.8127412599999999</v>
      </c>
      <c r="CV23" s="792">
        <f>+entero!CV23</f>
        <v>2.0613056699999999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1.4595160900000002</v>
      </c>
      <c r="DL23" s="792">
        <f>+entero!DL23</f>
        <v>2.0680555200000001</v>
      </c>
      <c r="DM23" s="792">
        <f>+entero!DM23</f>
        <v>0.51893123000000008</v>
      </c>
      <c r="DN23" s="794">
        <f>+entero!DN23</f>
        <v>0.121324</v>
      </c>
      <c r="DO23" s="485">
        <f>+entero!DO23</f>
        <v>5.1700999999999997E-2</v>
      </c>
      <c r="DP23" s="485">
        <f>+entero!DP23</f>
        <v>0.26150499999999999</v>
      </c>
      <c r="DQ23" s="485">
        <f>+entero!DQ23</f>
        <v>0.12399028999999999</v>
      </c>
      <c r="DR23" s="485">
        <f>+entero!DR23</f>
        <v>0.24010999999999999</v>
      </c>
      <c r="DS23" s="794">
        <f>+entero!DS23</f>
        <v>0</v>
      </c>
      <c r="DT23" s="923">
        <f>+entero!DT23</f>
        <v>0</v>
      </c>
      <c r="DU23" s="827"/>
      <c r="DV23" s="827"/>
      <c r="DW23" s="827"/>
      <c r="DX23" s="827"/>
      <c r="DY23" s="827"/>
      <c r="DZ23" s="827"/>
      <c r="EA23" s="827"/>
      <c r="EB23" s="827"/>
      <c r="EC23" s="828"/>
      <c r="ED23" s="828"/>
      <c r="EE23" s="828"/>
      <c r="EF23" s="828"/>
      <c r="EG23" s="828"/>
      <c r="EH23" s="828"/>
      <c r="EI23" s="828"/>
      <c r="EJ23" s="828"/>
    </row>
    <row r="24" spans="2:140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2">
        <f>+entero!DM24</f>
        <v>0</v>
      </c>
      <c r="DN24" s="794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794">
        <f>+entero!DS24</f>
        <v>0</v>
      </c>
      <c r="DT24" s="923">
        <f>+entero!DT24</f>
        <v>0</v>
      </c>
      <c r="DU24" s="166"/>
      <c r="DV24" s="166"/>
      <c r="DW24" s="166"/>
      <c r="DX24" s="166"/>
      <c r="DY24" s="166"/>
      <c r="DZ24" s="166"/>
      <c r="EA24" s="166"/>
      <c r="EB24" s="166"/>
    </row>
    <row r="25" spans="2:140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2">
        <f>+entero!DM25</f>
        <v>0</v>
      </c>
      <c r="DN25" s="794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794">
        <f>+entero!DS25</f>
        <v>0</v>
      </c>
      <c r="DT25" s="923">
        <f>+entero!DT25</f>
        <v>0</v>
      </c>
      <c r="DU25" s="166"/>
      <c r="DV25" s="166"/>
      <c r="DW25" s="166"/>
      <c r="DX25" s="166"/>
      <c r="DY25" s="166"/>
      <c r="DZ25" s="166"/>
      <c r="EA25" s="166"/>
      <c r="EB25" s="166"/>
    </row>
    <row r="26" spans="2:140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259.20000000000005</v>
      </c>
      <c r="DJ26" s="792">
        <f>+entero!DJ26</f>
        <v>112.25</v>
      </c>
      <c r="DK26" s="792">
        <f>+entero!DK26</f>
        <v>115.80000000000001</v>
      </c>
      <c r="DL26" s="792">
        <f>+entero!DL26</f>
        <v>107.3</v>
      </c>
      <c r="DM26" s="792">
        <f>+entero!DM26</f>
        <v>61.7</v>
      </c>
      <c r="DN26" s="794">
        <f>+entero!DN26</f>
        <v>0.4</v>
      </c>
      <c r="DO26" s="485">
        <f>+entero!DO26</f>
        <v>0</v>
      </c>
      <c r="DP26" s="485">
        <f>+entero!DP26</f>
        <v>1.5</v>
      </c>
      <c r="DQ26" s="485">
        <f>+entero!DQ26</f>
        <v>0.4</v>
      </c>
      <c r="DR26" s="485">
        <f>+entero!DR26</f>
        <v>0</v>
      </c>
      <c r="DS26" s="794">
        <f>+entero!DS26</f>
        <v>0</v>
      </c>
      <c r="DT26" s="923">
        <f>+entero!DT26</f>
        <v>0</v>
      </c>
      <c r="DU26" s="166"/>
      <c r="DV26" s="166"/>
      <c r="DW26" s="166"/>
      <c r="DX26" s="166"/>
      <c r="DY26" s="166"/>
      <c r="DZ26" s="166"/>
      <c r="EA26" s="166"/>
      <c r="EB26" s="166"/>
    </row>
    <row r="27" spans="2:14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924"/>
      <c r="DN27" s="759"/>
      <c r="DO27" s="996"/>
      <c r="DP27" s="836"/>
      <c r="DQ27" s="970"/>
      <c r="DR27" s="836"/>
      <c r="DS27" s="924"/>
      <c r="DT27" s="925"/>
      <c r="DU27" s="166"/>
      <c r="DV27" s="166"/>
      <c r="DW27" s="166"/>
      <c r="DX27" s="166"/>
      <c r="DY27" s="166"/>
      <c r="DZ27" s="166"/>
      <c r="EA27" s="166"/>
      <c r="EB27" s="166"/>
    </row>
    <row r="28" spans="2:14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4"/>
      <c r="DQ28" s="4"/>
      <c r="DR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2:14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P29" s="27"/>
      <c r="DQ29" s="27"/>
      <c r="DR29" s="27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2:14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764"/>
      <c r="DP30" s="27"/>
      <c r="DQ30" s="27"/>
      <c r="DR30" s="27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2:14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764"/>
      <c r="DP31" s="27"/>
      <c r="DQ31" s="27"/>
      <c r="DR31" s="2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2:14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764"/>
      <c r="DP32" s="27"/>
      <c r="DQ32" s="27"/>
      <c r="DR32" s="2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764"/>
      <c r="DP33" s="27"/>
      <c r="DQ33" s="27"/>
      <c r="DR33" s="2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4"/>
      <c r="DQ34" s="4"/>
      <c r="DR34" s="4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4"/>
      <c r="DQ35" s="4"/>
      <c r="DR35" s="4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762"/>
      <c r="DP36" s="5"/>
      <c r="DQ36" s="762"/>
      <c r="DR36" s="762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168"/>
      <c r="DQ83" s="781"/>
      <c r="DR83" s="781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7"/>
      <c r="DQ85" s="780"/>
      <c r="DR85" s="780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7"/>
      <c r="DQ86" s="780"/>
      <c r="DR86" s="780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7"/>
      <c r="DQ87" s="780"/>
      <c r="DR87" s="780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167"/>
      <c r="DQ88" s="780"/>
      <c r="DR88" s="780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167"/>
      <c r="DQ89" s="780"/>
      <c r="DR89" s="780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167"/>
      <c r="DQ90" s="780"/>
      <c r="DR90" s="780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167"/>
      <c r="DQ91" s="780"/>
      <c r="DR91" s="780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167"/>
      <c r="DQ93" s="780"/>
      <c r="DR93" s="780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  <c r="DR158" s="782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170"/>
      <c r="DQ159" s="782"/>
      <c r="DR159" s="782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170"/>
      <c r="DQ160" s="782"/>
      <c r="DR160" s="782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170"/>
      <c r="DQ161" s="782"/>
      <c r="DR161" s="782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170"/>
      <c r="DQ162" s="782"/>
      <c r="DR162" s="782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170"/>
      <c r="DQ163" s="782"/>
      <c r="DR163" s="782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170"/>
      <c r="DQ164" s="782"/>
      <c r="DR164" s="782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170"/>
      <c r="DQ165" s="782"/>
      <c r="DR165" s="782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170"/>
      <c r="DQ166" s="782"/>
      <c r="DR166" s="782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170"/>
      <c r="DQ167" s="782"/>
      <c r="DR167" s="782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170"/>
      <c r="DQ168" s="782"/>
      <c r="DR168" s="782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170"/>
      <c r="DQ169" s="782"/>
      <c r="DR169" s="782"/>
    </row>
    <row r="170" spans="3:122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782"/>
      <c r="DP170" s="170"/>
      <c r="DQ170" s="782"/>
      <c r="DR170" s="782"/>
    </row>
    <row r="171" spans="3:122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782"/>
      <c r="DP171" s="170"/>
      <c r="DQ171" s="782"/>
      <c r="DR171" s="782"/>
    </row>
    <row r="172" spans="3:122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782"/>
      <c r="DP172" s="170"/>
      <c r="DQ172" s="782"/>
      <c r="DR172" s="78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840"/>
      <c r="DP173" s="2"/>
      <c r="DQ173" s="840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840"/>
      <c r="DP174" s="2"/>
      <c r="DQ174" s="840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840"/>
      <c r="DP175" s="2"/>
      <c r="DQ175" s="840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840"/>
      <c r="DP176" s="2"/>
      <c r="DQ176" s="840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840"/>
      <c r="DP177" s="2"/>
      <c r="DQ177" s="840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840"/>
      <c r="DP178" s="2"/>
      <c r="DQ178" s="840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840"/>
      <c r="DP179" s="2"/>
      <c r="DQ179" s="840"/>
      <c r="DR179" s="840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0"/>
      <c r="DJ180" s="840"/>
      <c r="DK180" s="840"/>
      <c r="DL180" s="840"/>
      <c r="DM180" s="840"/>
      <c r="DN180" s="840"/>
      <c r="DO180" s="840"/>
      <c r="DP180" s="2"/>
      <c r="DQ180" s="840"/>
      <c r="DR180" s="840"/>
    </row>
  </sheetData>
  <mergeCells count="116"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K4:DK5"/>
    <mergeCell ref="DS4:DT4"/>
    <mergeCell ref="CI4:CI5"/>
    <mergeCell ref="DI4:DI5"/>
    <mergeCell ref="CV4:CV5"/>
    <mergeCell ref="DF4:DF5"/>
    <mergeCell ref="DH4:DH5"/>
    <mergeCell ref="DG4:DG5"/>
    <mergeCell ref="DM4:DM5"/>
    <mergeCell ref="CL4:CL5"/>
    <mergeCell ref="CK4:CK5"/>
    <mergeCell ref="CJ4:CJ5"/>
    <mergeCell ref="DL4:DL5"/>
    <mergeCell ref="DN4:DR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H4:AH5"/>
    <mergeCell ref="AI4:AI5"/>
    <mergeCell ref="AG4:AG5"/>
    <mergeCell ref="AJ4:AJ5"/>
    <mergeCell ref="CF4:CF5"/>
    <mergeCell ref="DD4:DD5"/>
    <mergeCell ref="CG4:CG5"/>
    <mergeCell ref="BR4:BR5"/>
    <mergeCell ref="BV4:BV5"/>
    <mergeCell ref="BX4:BX5"/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CE4:CE5"/>
    <mergeCell ref="CR4:CR5"/>
    <mergeCell ref="DA4:DA5"/>
    <mergeCell ref="CX4:CX5"/>
    <mergeCell ref="CY4:CY5"/>
    <mergeCell ref="CZ4:CZ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D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5" customWidth="1"/>
    <col min="112" max="112" width="9.42578125" style="760" customWidth="1"/>
    <col min="113" max="119" width="9.42578125" style="839" customWidth="1"/>
    <col min="120" max="120" width="9.28515625" customWidth="1"/>
    <col min="121" max="122" width="9.28515625" style="839" customWidth="1"/>
    <col min="123" max="134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65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67" t="s">
        <v>254</v>
      </c>
      <c r="DT3" s="1068"/>
      <c r="DU3" s="166"/>
      <c r="DV3" s="166"/>
      <c r="DW3" s="166"/>
      <c r="DX3" s="166"/>
      <c r="DY3" s="166"/>
      <c r="DZ3" s="166"/>
      <c r="EA3" s="166"/>
      <c r="EB3" s="166"/>
    </row>
    <row r="4" spans="1:132" ht="26.25" customHeight="1" thickBot="1" x14ac:dyDescent="0.25">
      <c r="C4" s="16"/>
      <c r="D4" s="1066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9"/>
      <c r="DI4" s="1035"/>
      <c r="DJ4" s="1035"/>
      <c r="DK4" s="1035"/>
      <c r="DL4" s="1035"/>
      <c r="DM4" s="1061"/>
      <c r="DN4" s="890">
        <f>+entero!DN4</f>
        <v>43199</v>
      </c>
      <c r="DO4" s="891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896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1"/>
      <c r="DI5" s="861"/>
      <c r="DJ5" s="861"/>
      <c r="DK5" s="861"/>
      <c r="DL5" s="861"/>
      <c r="DM5" s="861"/>
      <c r="DN5" s="897"/>
      <c r="DO5" s="324"/>
      <c r="DP5" s="324"/>
      <c r="DQ5" s="324"/>
      <c r="DR5" s="324"/>
      <c r="DS5" s="897"/>
      <c r="DT5" s="938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1043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62011.413864181239</v>
      </c>
      <c r="DL6" s="793">
        <f>+entero!DL28</f>
        <v>62787.741952850884</v>
      </c>
      <c r="DM6" s="793">
        <f>+entero!DM28</f>
        <v>63521.990499784231</v>
      </c>
      <c r="DN6" s="898">
        <f>+entero!DN28</f>
        <v>63442.994296180499</v>
      </c>
      <c r="DO6" s="927">
        <f>+entero!DO28</f>
        <v>63539.211100657645</v>
      </c>
      <c r="DP6" s="927">
        <f>+entero!DP28</f>
        <v>63375.36787554856</v>
      </c>
      <c r="DQ6" s="927">
        <f>+entero!DQ28</f>
        <v>63167.477508828684</v>
      </c>
      <c r="DR6" s="927">
        <f>+entero!DR28</f>
        <v>63387.336241016194</v>
      </c>
      <c r="DS6" s="898">
        <f>+entero!DS28</f>
        <v>-134.65425876803783</v>
      </c>
      <c r="DT6" s="928">
        <f>+entero!DT28</f>
        <v>-0.2119805404531494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1043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44614.191946999999</v>
      </c>
      <c r="DL7" s="793">
        <f>+entero!DL29</f>
        <v>43772.786461199998</v>
      </c>
      <c r="DM7" s="793">
        <f>+entero!DM29</f>
        <v>44293.697387199994</v>
      </c>
      <c r="DN7" s="898">
        <f>+entero!DN29</f>
        <v>44337.035247599997</v>
      </c>
      <c r="DO7" s="927">
        <f>+entero!DO29</f>
        <v>44393.32905</v>
      </c>
      <c r="DP7" s="927">
        <f>+entero!DP29</f>
        <v>44362.397668999998</v>
      </c>
      <c r="DQ7" s="927">
        <f>+entero!DQ29</f>
        <v>44260.431142300004</v>
      </c>
      <c r="DR7" s="927">
        <f>+entero!DR29</f>
        <v>44233.248365500003</v>
      </c>
      <c r="DS7" s="898">
        <f>+entero!DS29</f>
        <v>-60.449021699991135</v>
      </c>
      <c r="DT7" s="928">
        <f>+entero!DT29</f>
        <v>-0.13647318978943224</v>
      </c>
      <c r="DU7" s="166"/>
      <c r="DV7" s="166"/>
      <c r="DW7" s="166"/>
      <c r="DX7" s="166"/>
      <c r="DY7" s="166"/>
      <c r="DZ7" s="166"/>
      <c r="EA7" s="166"/>
      <c r="EB7" s="166"/>
    </row>
    <row r="8" spans="1:132" x14ac:dyDescent="0.2">
      <c r="A8" s="3"/>
      <c r="B8" s="1043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-23745.31115701982</v>
      </c>
      <c r="DL8" s="793">
        <f>+entero!DL30</f>
        <v>-23486.811634935824</v>
      </c>
      <c r="DM8" s="793">
        <f>+entero!DM30</f>
        <v>-22137.116250366988</v>
      </c>
      <c r="DN8" s="898">
        <f>+entero!DN30</f>
        <v>-22141.05271510785</v>
      </c>
      <c r="DO8" s="927">
        <f>+entero!DO30</f>
        <v>-22262.804140179083</v>
      </c>
      <c r="DP8" s="927">
        <f>+entero!DP30</f>
        <v>-22321.864586117757</v>
      </c>
      <c r="DQ8" s="927">
        <f>+entero!DQ30</f>
        <v>-22631.015159482246</v>
      </c>
      <c r="DR8" s="927">
        <f>+entero!DR30</f>
        <v>-22688.788676506323</v>
      </c>
      <c r="DS8" s="898">
        <f>+entero!DS30</f>
        <v>-551.67242613933558</v>
      </c>
      <c r="DT8" s="928">
        <f>+entero!DT30</f>
        <v>2.4920699692769999</v>
      </c>
      <c r="DU8" s="166"/>
      <c r="DV8" s="166"/>
      <c r="DW8" s="166"/>
      <c r="DX8" s="166"/>
      <c r="DY8" s="166"/>
      <c r="DZ8" s="166"/>
      <c r="EA8" s="166"/>
      <c r="EB8" s="166"/>
    </row>
    <row r="9" spans="1:132" x14ac:dyDescent="0.2">
      <c r="A9" s="3"/>
      <c r="B9" s="1043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113.67161142816079</v>
      </c>
      <c r="DL9" s="793">
        <f>+entero!DL31</f>
        <v>1842.3785759053553</v>
      </c>
      <c r="DM9" s="793">
        <f>+entero!DM31</f>
        <v>3511.0361422924634</v>
      </c>
      <c r="DN9" s="898">
        <f>+entero!DN31</f>
        <v>3555.7957269277758</v>
      </c>
      <c r="DO9" s="927">
        <f>+entero!DO31</f>
        <v>3506.428468542872</v>
      </c>
      <c r="DP9" s="927">
        <f>+entero!DP31</f>
        <v>3401.3066771908179</v>
      </c>
      <c r="DQ9" s="927">
        <f>+entero!DQ31</f>
        <v>3200.7535889737537</v>
      </c>
      <c r="DR9" s="927">
        <f>+entero!DR31</f>
        <v>3151.1605709017003</v>
      </c>
      <c r="DS9" s="898">
        <f>+entero!DS31</f>
        <v>-359.87557139076307</v>
      </c>
      <c r="DT9" s="928">
        <f>+entero!DT31</f>
        <v>-10.249839557498518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1043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5588.8484502818001</v>
      </c>
      <c r="DL10" s="793">
        <f>+entero!DL32</f>
        <v>5680.0225891564005</v>
      </c>
      <c r="DM10" s="793">
        <f>+entero!DM32</f>
        <v>5579.4730391563999</v>
      </c>
      <c r="DN10" s="898">
        <f>+entero!DN32</f>
        <v>5579.5239129850006</v>
      </c>
      <c r="DO10" s="927">
        <f>+entero!DO32</f>
        <v>5581.4221027679996</v>
      </c>
      <c r="DP10" s="927">
        <f>+entero!DP32</f>
        <v>5581.4582485882001</v>
      </c>
      <c r="DQ10" s="927">
        <f>+entero!DQ32</f>
        <v>5558.9580193401998</v>
      </c>
      <c r="DR10" s="927">
        <f>+entero!DR32</f>
        <v>5558.9531726129999</v>
      </c>
      <c r="DS10" s="898">
        <f>+entero!DS32</f>
        <v>-20.519866543399985</v>
      </c>
      <c r="DT10" s="928">
        <f>+entero!DT32</f>
        <v>-0.36777427544487651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1043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795"/>
      <c r="DN11" s="899"/>
      <c r="DO11" s="929"/>
      <c r="DP11" s="929"/>
      <c r="DQ11" s="929"/>
      <c r="DR11" s="929"/>
      <c r="DS11" s="899"/>
      <c r="DT11" s="930"/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1043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70849.935463300004</v>
      </c>
      <c r="DL12" s="793">
        <f>+entero!DL34</f>
        <v>70621.072189704108</v>
      </c>
      <c r="DM12" s="793">
        <f>+entero!DM34</f>
        <v>71501.927387864111</v>
      </c>
      <c r="DN12" s="898">
        <f>+entero!DN34</f>
        <v>71632.144903064109</v>
      </c>
      <c r="DO12" s="927">
        <f>+entero!DO34</f>
        <v>71405.853075064108</v>
      </c>
      <c r="DP12" s="927">
        <f>+entero!DP34</f>
        <v>71197.618964964116</v>
      </c>
      <c r="DQ12" s="927">
        <f>+entero!DQ34</f>
        <v>71571.760309114106</v>
      </c>
      <c r="DR12" s="927">
        <f>+entero!DR34</f>
        <v>71427.063171394111</v>
      </c>
      <c r="DS12" s="898">
        <f>+entero!DS34</f>
        <v>-74.864216469999519</v>
      </c>
      <c r="DT12" s="928">
        <f>+entero!DT34</f>
        <v>-0.10470237545331385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1043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124105.82503567</v>
      </c>
      <c r="DL13" s="793">
        <f>+entero!DL35</f>
        <v>124976.05337923538</v>
      </c>
      <c r="DM13" s="793">
        <f>+entero!DM35</f>
        <v>126089.45333331537</v>
      </c>
      <c r="DN13" s="898">
        <f>+entero!DN35</f>
        <v>125913.14420149539</v>
      </c>
      <c r="DO13" s="927">
        <f>+entero!DO35</f>
        <v>125652.7155663154</v>
      </c>
      <c r="DP13" s="927">
        <f>+entero!DP35</f>
        <v>125326.30716745539</v>
      </c>
      <c r="DQ13" s="927">
        <f>+entero!DQ35</f>
        <v>125579.37016513538</v>
      </c>
      <c r="DR13" s="927">
        <f>+entero!DR35</f>
        <v>125493.22141825539</v>
      </c>
      <c r="DS13" s="898">
        <f>+entero!DS35</f>
        <v>-596.23191505997966</v>
      </c>
      <c r="DT13" s="928">
        <f>+entero!DT35</f>
        <v>-0.47286422400757422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1043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210520.77578905999</v>
      </c>
      <c r="DJ14" s="793">
        <f>+entero!DJ36</f>
        <v>207014.13586301001</v>
      </c>
      <c r="DK14" s="793">
        <f>+entero!DK36</f>
        <v>205950.18028206995</v>
      </c>
      <c r="DL14" s="793">
        <f>+entero!DL36</f>
        <v>207350.85429566292</v>
      </c>
      <c r="DM14" s="793">
        <f>+entero!DM36</f>
        <v>208398.41971079292</v>
      </c>
      <c r="DN14" s="898">
        <f>+entero!DN36</f>
        <v>208177.64607712289</v>
      </c>
      <c r="DO14" s="927">
        <f>+entero!DO36</f>
        <v>207998.76797821291</v>
      </c>
      <c r="DP14" s="927">
        <f>+entero!DP36</f>
        <v>207627.16646164295</v>
      </c>
      <c r="DQ14" s="927">
        <f>+entero!DQ36</f>
        <v>208118.08756849292</v>
      </c>
      <c r="DR14" s="927">
        <f>+entero!DR36</f>
        <v>208225.70411626296</v>
      </c>
      <c r="DS14" s="898">
        <f>+entero!DS36</f>
        <v>-172.71559452996007</v>
      </c>
      <c r="DT14" s="928">
        <f>+entero!DT36</f>
        <v>-8.2877593203267708E-2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104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777"/>
      <c r="DN15" s="900"/>
      <c r="DO15" s="931"/>
      <c r="DP15" s="931"/>
      <c r="DQ15" s="931"/>
      <c r="DR15" s="931"/>
      <c r="DS15" s="900"/>
      <c r="DT15" s="932"/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1043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90.064405416591569</v>
      </c>
      <c r="DL16" s="796">
        <f>+entero!DL38</f>
        <v>90.057235420939918</v>
      </c>
      <c r="DM16" s="796">
        <f>+entero!DM38</f>
        <v>90.118334269910065</v>
      </c>
      <c r="DN16" s="901">
        <f>+entero!DN38</f>
        <v>90.068907493420525</v>
      </c>
      <c r="DO16" s="933">
        <f>+entero!DO38</f>
        <v>90.027134195884045</v>
      </c>
      <c r="DP16" s="933">
        <f>+entero!DP38</f>
        <v>90.020426814066923</v>
      </c>
      <c r="DQ16" s="933">
        <f>+entero!DQ38</f>
        <v>90.099030378916126</v>
      </c>
      <c r="DR16" s="933">
        <f>+entero!DR38</f>
        <v>90.033794412870023</v>
      </c>
      <c r="DS16" s="901">
        <f>+entero!DS38</f>
        <v>-8.4539857040041966E-2</v>
      </c>
      <c r="DT16" s="934">
        <f>+entero!DT38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1043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85.233194487347646</v>
      </c>
      <c r="DL17" s="796">
        <f>+entero!DL39</f>
        <v>85.322677442668038</v>
      </c>
      <c r="DM17" s="796">
        <f>+entero!DM39</f>
        <v>85.420831034940619</v>
      </c>
      <c r="DN17" s="901">
        <f>+entero!DN39</f>
        <v>85.334741853937089</v>
      </c>
      <c r="DO17" s="933">
        <f>+entero!DO39</f>
        <v>85.302945896153489</v>
      </c>
      <c r="DP17" s="933">
        <f>+entero!DP39</f>
        <v>85.303372686459639</v>
      </c>
      <c r="DQ17" s="933">
        <f>+entero!DQ39</f>
        <v>85.341954123971078</v>
      </c>
      <c r="DR17" s="933">
        <f>+entero!DR39</f>
        <v>85.316629683997235</v>
      </c>
      <c r="DS17" s="901">
        <f>+entero!DS39</f>
        <v>-0.10420135094338434</v>
      </c>
      <c r="DT17" s="934">
        <f>+entero!DT39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ht="13.5" thickBot="1" x14ac:dyDescent="0.25">
      <c r="A18" s="3"/>
      <c r="B18" s="1043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88.789813845348704</v>
      </c>
      <c r="DL18" s="797">
        <f>+entero!DL40</f>
        <v>88.863751653356488</v>
      </c>
      <c r="DM18" s="797">
        <f>+entero!DM40</f>
        <v>88.911311492207446</v>
      </c>
      <c r="DN18" s="999">
        <f>+entero!DN40</f>
        <v>88.861865072092371</v>
      </c>
      <c r="DO18" s="998">
        <f>+entero!DO40</f>
        <v>88.841715279725577</v>
      </c>
      <c r="DP18" s="936">
        <f>+entero!DP40</f>
        <v>88.845345115933753</v>
      </c>
      <c r="DQ18" s="936">
        <f>+entero!DQ40</f>
        <v>88.880663231581906</v>
      </c>
      <c r="DR18" s="936">
        <f>+entero!DR40</f>
        <v>88.87619728361723</v>
      </c>
      <c r="DS18" s="935">
        <f>+entero!DS40</f>
        <v>-3.5114208590215412E-2</v>
      </c>
      <c r="DT18" s="937">
        <f>+entero!DT40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762"/>
      <c r="DP19" s="4"/>
      <c r="DQ19" s="4"/>
      <c r="DR19" s="4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764"/>
      <c r="DP20" s="27"/>
      <c r="DQ20" s="27"/>
      <c r="DR20" s="27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764"/>
      <c r="DP21" s="27"/>
      <c r="DQ21" s="27"/>
      <c r="DR21" s="27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27"/>
      <c r="DQ22" s="27"/>
      <c r="DR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27"/>
      <c r="DQ23" s="27"/>
      <c r="DR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762"/>
      <c r="DP24" s="4"/>
      <c r="DQ24" s="4"/>
      <c r="DR24" s="4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4"/>
      <c r="DQ25" s="4"/>
      <c r="DR25" s="4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4"/>
      <c r="DQ26" s="4"/>
      <c r="DR26" s="4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4"/>
      <c r="DQ27" s="4"/>
      <c r="DR27" s="4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4"/>
      <c r="DQ28" s="4"/>
      <c r="DR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762"/>
      <c r="DP29" s="4"/>
      <c r="DQ29" s="4"/>
      <c r="DR29" s="4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766"/>
      <c r="DP30" s="4"/>
      <c r="DQ30" s="4"/>
      <c r="DR30" s="4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767"/>
      <c r="DP31" s="5"/>
      <c r="DQ31" s="762"/>
      <c r="DR31" s="762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765"/>
      <c r="DP32" s="5"/>
      <c r="DQ32" s="762"/>
      <c r="DR32" s="762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762"/>
      <c r="DP33" s="5"/>
      <c r="DQ33" s="762"/>
      <c r="DR33" s="762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5"/>
      <c r="DQ34" s="762"/>
      <c r="DR34" s="762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5"/>
      <c r="DQ35" s="762"/>
      <c r="DR35" s="762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7"/>
      <c r="DQ83" s="780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7"/>
      <c r="DQ85" s="780"/>
      <c r="DR85" s="780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7"/>
      <c r="DQ86" s="780"/>
      <c r="DR86" s="780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7"/>
      <c r="DQ87" s="780"/>
      <c r="DR87" s="780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167"/>
      <c r="DQ88" s="780"/>
      <c r="DR88" s="780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167"/>
      <c r="DQ89" s="780"/>
      <c r="DR89" s="780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167"/>
      <c r="DQ90" s="780"/>
      <c r="DR90" s="780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167"/>
      <c r="DQ91" s="780"/>
      <c r="DR91" s="780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  <c r="DR93" s="782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  <c r="DR158" s="782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170"/>
      <c r="DQ159" s="782"/>
      <c r="DR159" s="782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170"/>
      <c r="DQ160" s="782"/>
      <c r="DR160" s="782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170"/>
      <c r="DQ161" s="782"/>
      <c r="DR161" s="782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170"/>
      <c r="DQ162" s="782"/>
      <c r="DR162" s="782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170"/>
      <c r="DQ163" s="782"/>
      <c r="DR163" s="782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170"/>
      <c r="DQ164" s="782"/>
      <c r="DR164" s="782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170"/>
      <c r="DQ165" s="782"/>
      <c r="DR165" s="782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170"/>
      <c r="DQ166" s="782"/>
      <c r="DR166" s="782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170"/>
      <c r="DQ167" s="782"/>
      <c r="DR167" s="782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170"/>
      <c r="DQ168" s="782"/>
      <c r="DR168" s="782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170"/>
      <c r="DQ169" s="782"/>
      <c r="DR169" s="78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840"/>
      <c r="DP170" s="2"/>
      <c r="DQ170" s="840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840"/>
      <c r="DP171" s="2"/>
      <c r="DQ171" s="840"/>
      <c r="DR171" s="840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840"/>
      <c r="DP172" s="2"/>
      <c r="DQ172" s="840"/>
      <c r="DR172" s="840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840"/>
      <c r="DP173" s="2"/>
      <c r="DQ173" s="840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840"/>
      <c r="DP174" s="2"/>
      <c r="DQ174" s="840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840"/>
      <c r="DP175" s="2"/>
      <c r="DQ175" s="840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840"/>
      <c r="DP176" s="2"/>
      <c r="DQ176" s="840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840"/>
      <c r="DP177" s="2"/>
      <c r="DQ177" s="840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840"/>
      <c r="DP178" s="2"/>
      <c r="DQ178" s="840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840"/>
      <c r="DP179" s="2"/>
      <c r="DQ179" s="840"/>
      <c r="DR179" s="840"/>
    </row>
  </sheetData>
  <mergeCells count="117">
    <mergeCell ref="DM3:DM4"/>
    <mergeCell ref="DK3:DK4"/>
    <mergeCell ref="DS3:DT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DL3:DL4"/>
    <mergeCell ref="DN3:DR3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B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5" customWidth="1"/>
    <col min="112" max="112" width="8.85546875" style="760" customWidth="1"/>
    <col min="113" max="119" width="9.42578125" style="839" customWidth="1"/>
    <col min="120" max="120" width="8.28515625" customWidth="1"/>
    <col min="121" max="122" width="8.28515625" style="839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921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8.75" customHeight="1" thickBot="1" x14ac:dyDescent="0.25">
      <c r="C3" s="11"/>
      <c r="D3" s="1065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57" t="s">
        <v>254</v>
      </c>
      <c r="DT3" s="1058"/>
      <c r="DU3" s="166"/>
      <c r="DV3" s="166"/>
      <c r="DW3" s="166"/>
      <c r="DX3" s="166"/>
      <c r="DY3" s="166"/>
      <c r="DZ3" s="166"/>
      <c r="EA3" s="166"/>
      <c r="EB3" s="166"/>
    </row>
    <row r="4" spans="1:132" ht="18.75" customHeight="1" thickBot="1" x14ac:dyDescent="0.25">
      <c r="C4" s="16"/>
      <c r="D4" s="1066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5"/>
      <c r="DI4" s="1035"/>
      <c r="DJ4" s="1035"/>
      <c r="DK4" s="1035"/>
      <c r="DL4" s="1035"/>
      <c r="DM4" s="1061"/>
      <c r="DN4" s="890">
        <f>+entero!DN4</f>
        <v>43199</v>
      </c>
      <c r="DO4" s="891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896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71"/>
      <c r="DN5" s="785"/>
      <c r="DO5" s="955"/>
      <c r="DP5" s="939"/>
      <c r="DQ5" s="939"/>
      <c r="DR5" s="939"/>
      <c r="DS5" s="785"/>
      <c r="DT5" s="938"/>
      <c r="DU5" s="166"/>
      <c r="DV5" s="166"/>
      <c r="DW5" s="166"/>
      <c r="DX5" s="166"/>
      <c r="DY5" s="166"/>
      <c r="DZ5" s="166"/>
      <c r="EA5" s="166"/>
      <c r="EB5" s="166"/>
    </row>
    <row r="6" spans="1:132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2563.5215074387702</v>
      </c>
      <c r="DL6" s="798">
        <f>+entero!DL42</f>
        <v>2570.9884228906703</v>
      </c>
      <c r="DM6" s="798">
        <f>+entero!DM42</f>
        <v>2571.4367749314861</v>
      </c>
      <c r="DN6" s="940">
        <f>+entero!DN42</f>
        <v>2571.4367749314861</v>
      </c>
      <c r="DO6" s="941">
        <f>+entero!DO42</f>
        <v>2571.4367749314861</v>
      </c>
      <c r="DP6" s="941">
        <f>+entero!DP42</f>
        <v>2571.4367749314861</v>
      </c>
      <c r="DQ6" s="941">
        <f>+entero!DQ42</f>
        <v>2571.4367749314861</v>
      </c>
      <c r="DR6" s="941">
        <f>+entero!DR42</f>
        <v>2559.4725788673463</v>
      </c>
      <c r="DS6" s="940">
        <f>+entero!DS42</f>
        <v>-11.964196064139742</v>
      </c>
      <c r="DT6" s="942">
        <f>+entero!DT42</f>
        <v>-0.46527280704611318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2110.42</v>
      </c>
      <c r="DL7" s="792">
        <f>+entero!DL43</f>
        <v>2163.193037900875</v>
      </c>
      <c r="DM7" s="792">
        <f>+entero!DM43</f>
        <v>2161.9387660349853</v>
      </c>
      <c r="DN7" s="794">
        <f>+entero!DN43</f>
        <v>2161.9387660349853</v>
      </c>
      <c r="DO7" s="485">
        <f>+entero!DO43</f>
        <v>2161.9387660349853</v>
      </c>
      <c r="DP7" s="485">
        <f>+entero!DP43</f>
        <v>2161.9387660349853</v>
      </c>
      <c r="DQ7" s="485">
        <f>+entero!DQ43</f>
        <v>2161.9387660349853</v>
      </c>
      <c r="DR7" s="485">
        <f>+entero!DR43</f>
        <v>2156.2617419825074</v>
      </c>
      <c r="DS7" s="794">
        <f>+entero!DS43</f>
        <v>-5.6770240524779183</v>
      </c>
      <c r="DT7" s="923">
        <f>+entero!DT43</f>
        <v>-0.2625894933596884</v>
      </c>
      <c r="DU7" s="166"/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14477.481200000002</v>
      </c>
      <c r="DL8" s="792">
        <f>+entero!DL44</f>
        <v>14839.504240000002</v>
      </c>
      <c r="DM8" s="792">
        <f>+entero!DM44</f>
        <v>14830.899935000001</v>
      </c>
      <c r="DN8" s="794">
        <f>+entero!DN44</f>
        <v>14830.899935000001</v>
      </c>
      <c r="DO8" s="485">
        <f>+entero!DO44</f>
        <v>14830.899935000001</v>
      </c>
      <c r="DP8" s="485">
        <f>+entero!DP44</f>
        <v>14830.899935000001</v>
      </c>
      <c r="DQ8" s="485">
        <f>+entero!DQ44</f>
        <v>14830.899935000001</v>
      </c>
      <c r="DR8" s="485">
        <f>+entero!DR44</f>
        <v>14791.955550000002</v>
      </c>
      <c r="DS8" s="794">
        <f>+entero!DS44</f>
        <v>-38.944384999998874</v>
      </c>
      <c r="DT8" s="923">
        <f>+entero!DT44</f>
        <v>-0.2625894933596884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2">
        <f>+entero!DM45</f>
        <v>0</v>
      </c>
      <c r="DN9" s="794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794">
        <f>+entero!DS45</f>
        <v>0</v>
      </c>
      <c r="DT9" s="923">
        <f>+entero!DT45</f>
        <v>0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453.10150743877477</v>
      </c>
      <c r="DL10" s="792">
        <f>+entero!DL46</f>
        <v>407.79538498979514</v>
      </c>
      <c r="DM10" s="792">
        <f>+entero!DM46</f>
        <v>409.49800889650061</v>
      </c>
      <c r="DN10" s="794">
        <f>+entero!DN46</f>
        <v>409.49800889650061</v>
      </c>
      <c r="DO10" s="485">
        <f>+entero!DO46</f>
        <v>409.49800889650061</v>
      </c>
      <c r="DP10" s="485">
        <f>+entero!DP46</f>
        <v>409.49800889650061</v>
      </c>
      <c r="DQ10" s="485">
        <f>+entero!DQ46</f>
        <v>409.49800889650061</v>
      </c>
      <c r="DR10" s="485">
        <f>+entero!DR46</f>
        <v>403.21083688483878</v>
      </c>
      <c r="DS10" s="794">
        <f>+entero!DS46</f>
        <v>-6.2871720116618235</v>
      </c>
      <c r="DT10" s="923">
        <f>+entero!DT46</f>
        <v>-1.5353364058116603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3108.2763410299949</v>
      </c>
      <c r="DL11" s="792">
        <f>+entero!DL47</f>
        <v>2797.4763410299947</v>
      </c>
      <c r="DM11" s="792">
        <f>+entero!DM47</f>
        <v>2809.1563410299941</v>
      </c>
      <c r="DN11" s="794">
        <f>+entero!DN47</f>
        <v>2809.1563410299941</v>
      </c>
      <c r="DO11" s="485">
        <f>+entero!DO47</f>
        <v>2809.1563410299941</v>
      </c>
      <c r="DP11" s="485">
        <f>+entero!DP47</f>
        <v>2809.1563410299941</v>
      </c>
      <c r="DQ11" s="485">
        <f>+entero!DQ47</f>
        <v>2809.1563410299941</v>
      </c>
      <c r="DR11" s="485">
        <f>+entero!DR47</f>
        <v>2766.026341029994</v>
      </c>
      <c r="DS11" s="794">
        <f>+entero!DS47</f>
        <v>-43.130000000000109</v>
      </c>
      <c r="DT11" s="923">
        <f>+entero!DT47</f>
        <v>-1.5353364058116603</v>
      </c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2">
        <f>+entero!DM49</f>
        <v>0</v>
      </c>
      <c r="DN12" s="794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794">
        <f>+entero!DS49</f>
        <v>0</v>
      </c>
      <c r="DT12" s="923">
        <f>+entero!DT49</f>
        <v>0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11.370262390670554</v>
      </c>
      <c r="DL13" s="768">
        <f>+entero!DL50</f>
        <v>24.641399416909621</v>
      </c>
      <c r="DM13" s="768">
        <f>+entero!DM50</f>
        <v>10</v>
      </c>
      <c r="DN13" s="943">
        <f>+entero!DN50</f>
        <v>10</v>
      </c>
      <c r="DO13" s="944">
        <f>+entero!DO50</f>
        <v>10.271000000000001</v>
      </c>
      <c r="DP13" s="944">
        <f>+entero!DP50</f>
        <v>10.271000000000001</v>
      </c>
      <c r="DQ13" s="944">
        <f>+entero!DQ50</f>
        <v>7</v>
      </c>
      <c r="DR13" s="944">
        <f>+entero!DR50</f>
        <v>7</v>
      </c>
      <c r="DS13" s="943">
        <f>+entero!DS50</f>
        <v>-3</v>
      </c>
      <c r="DT13" s="945">
        <f>+entero!DT50</f>
        <v>0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11.370262390670554</v>
      </c>
      <c r="DL14" s="768">
        <f>+entero!DL51</f>
        <v>24.641399416909621</v>
      </c>
      <c r="DM14" s="768">
        <f>+entero!DM51</f>
        <v>10</v>
      </c>
      <c r="DN14" s="943">
        <f>+entero!DN51</f>
        <v>10</v>
      </c>
      <c r="DO14" s="944">
        <f>+entero!DO51</f>
        <v>10.271000000000001</v>
      </c>
      <c r="DP14" s="944">
        <f>+entero!DP51</f>
        <v>10.271000000000001</v>
      </c>
      <c r="DQ14" s="944">
        <f>+entero!DQ51</f>
        <v>7</v>
      </c>
      <c r="DR14" s="944">
        <f>+entero!DR51</f>
        <v>7</v>
      </c>
      <c r="DS14" s="943">
        <f>+entero!DS51</f>
        <v>-3</v>
      </c>
      <c r="DT14" s="945">
        <f>+entero!DT51</f>
        <v>0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78</v>
      </c>
      <c r="DL15" s="768">
        <f>+entero!DL52</f>
        <v>73</v>
      </c>
      <c r="DM15" s="768">
        <f>+entero!DM52</f>
        <v>0</v>
      </c>
      <c r="DN15" s="943">
        <f>+entero!DN52</f>
        <v>0</v>
      </c>
      <c r="DO15" s="944">
        <f>+entero!DO52</f>
        <v>0</v>
      </c>
      <c r="DP15" s="944">
        <f>+entero!DP52</f>
        <v>0</v>
      </c>
      <c r="DQ15" s="944">
        <f>+entero!DQ52</f>
        <v>0</v>
      </c>
      <c r="DR15" s="944">
        <f>+entero!DR52</f>
        <v>0</v>
      </c>
      <c r="DS15" s="943">
        <f>+entero!DS52</f>
        <v>0</v>
      </c>
      <c r="DT15" s="945">
        <f>+entero!DT52</f>
        <v>0</v>
      </c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14</v>
      </c>
      <c r="DM16" s="768">
        <f>+entero!DM53</f>
        <v>10</v>
      </c>
      <c r="DN16" s="943">
        <f>+entero!DN53</f>
        <v>10</v>
      </c>
      <c r="DO16" s="944">
        <f>+entero!DO53</f>
        <v>10.271000000000001</v>
      </c>
      <c r="DP16" s="944">
        <f>+entero!DP53</f>
        <v>10.271000000000001</v>
      </c>
      <c r="DQ16" s="944">
        <f>+entero!DQ53</f>
        <v>7</v>
      </c>
      <c r="DR16" s="944">
        <f>+entero!DR53</f>
        <v>7</v>
      </c>
      <c r="DS16" s="943">
        <f>+entero!DS53</f>
        <v>-3</v>
      </c>
      <c r="DT16" s="945">
        <f>+entero!DT53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768">
        <f>+entero!DM54</f>
        <v>0</v>
      </c>
      <c r="DN17" s="943">
        <f>+entero!DN54</f>
        <v>0</v>
      </c>
      <c r="DO17" s="944">
        <f>+entero!DO54</f>
        <v>0</v>
      </c>
      <c r="DP17" s="944">
        <f>+entero!DP54</f>
        <v>0</v>
      </c>
      <c r="DQ17" s="944">
        <f>+entero!DQ54</f>
        <v>0</v>
      </c>
      <c r="DR17" s="944">
        <f>+entero!DR54</f>
        <v>0</v>
      </c>
      <c r="DS17" s="943">
        <f>+entero!DS54</f>
        <v>0</v>
      </c>
      <c r="DT17" s="945">
        <f>+entero!DT54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768">
        <f>+entero!DM55</f>
        <v>0</v>
      </c>
      <c r="DN18" s="943">
        <f>+entero!DN55</f>
        <v>0</v>
      </c>
      <c r="DO18" s="944">
        <f>+entero!DO55</f>
        <v>0</v>
      </c>
      <c r="DP18" s="944">
        <f>+entero!DP55</f>
        <v>0</v>
      </c>
      <c r="DQ18" s="944">
        <f>+entero!DQ55</f>
        <v>0</v>
      </c>
      <c r="DR18" s="944">
        <f>+entero!DR55</f>
        <v>0</v>
      </c>
      <c r="DS18" s="943">
        <f>+entero!DS55</f>
        <v>0</v>
      </c>
      <c r="DT18" s="945">
        <f>+entero!DT55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769">
        <f>+entero!DM56</f>
        <v>0</v>
      </c>
      <c r="DN19" s="1003">
        <f>+entero!DN56</f>
        <v>0</v>
      </c>
      <c r="DO19" s="1002">
        <f>+entero!DO56</f>
        <v>0</v>
      </c>
      <c r="DP19" s="947">
        <f>+entero!DP56</f>
        <v>0</v>
      </c>
      <c r="DQ19" s="947">
        <f>+entero!DQ56</f>
        <v>0</v>
      </c>
      <c r="DR19" s="947">
        <f>+entero!DR56</f>
        <v>0</v>
      </c>
      <c r="DS19" s="946">
        <f>+entero!DS56</f>
        <v>0</v>
      </c>
      <c r="DT19" s="948">
        <f>+entero!DT56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27"/>
      <c r="DQ22" s="27"/>
      <c r="DR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27"/>
      <c r="DQ23" s="27"/>
      <c r="DR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764"/>
      <c r="DP24" s="27"/>
      <c r="DQ24" s="27"/>
      <c r="DR24" s="27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5"/>
      <c r="DQ25" s="762"/>
      <c r="DR25" s="762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5"/>
      <c r="DQ26" s="762"/>
      <c r="DR26" s="762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5"/>
      <c r="DQ27" s="762"/>
      <c r="DR27" s="762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167"/>
      <c r="DQ75" s="780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780"/>
      <c r="DP76" s="167"/>
      <c r="DQ76" s="780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780"/>
      <c r="DP77" s="167"/>
      <c r="DQ77" s="780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167"/>
      <c r="DQ78" s="780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167"/>
      <c r="DQ79" s="780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167"/>
      <c r="DQ80" s="780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167"/>
      <c r="DQ81" s="780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167"/>
      <c r="DQ82" s="780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7"/>
      <c r="DQ83" s="780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  <c r="DR85" s="782"/>
    </row>
    <row r="86" spans="1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  <c r="DR86" s="782"/>
    </row>
    <row r="87" spans="1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  <c r="DR87" s="782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  <c r="DR88" s="782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  <c r="DR89" s="782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  <c r="DR90" s="782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  <c r="DR91" s="782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  <c r="DR92" s="782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  <c r="DR93" s="782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0"/>
      <c r="DJ105" s="840"/>
      <c r="DK105" s="840"/>
      <c r="DL105" s="840"/>
      <c r="DM105" s="840"/>
      <c r="DN105" s="840"/>
      <c r="DO105" s="840"/>
      <c r="DP105" s="2"/>
      <c r="DQ105" s="840"/>
      <c r="DR105" s="840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0"/>
      <c r="DJ106" s="840"/>
      <c r="DK106" s="840"/>
      <c r="DL106" s="840"/>
      <c r="DM106" s="840"/>
      <c r="DN106" s="840"/>
      <c r="DO106" s="840"/>
      <c r="DP106" s="2"/>
      <c r="DQ106" s="840"/>
      <c r="DR106" s="840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0"/>
      <c r="DJ107" s="840"/>
      <c r="DK107" s="840"/>
      <c r="DL107" s="840"/>
      <c r="DM107" s="840"/>
      <c r="DN107" s="840"/>
      <c r="DO107" s="840"/>
      <c r="DP107" s="2"/>
      <c r="DQ107" s="840"/>
      <c r="DR107" s="840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0"/>
      <c r="DJ108" s="840"/>
      <c r="DK108" s="840"/>
      <c r="DL108" s="840"/>
      <c r="DM108" s="840"/>
      <c r="DN108" s="840"/>
      <c r="DO108" s="840"/>
      <c r="DP108" s="2"/>
      <c r="DQ108" s="840"/>
      <c r="DR108" s="840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0"/>
      <c r="DJ109" s="840"/>
      <c r="DK109" s="840"/>
      <c r="DL109" s="840"/>
      <c r="DM109" s="840"/>
      <c r="DN109" s="840"/>
      <c r="DO109" s="840"/>
      <c r="DP109" s="2"/>
      <c r="DQ109" s="840"/>
      <c r="DR109" s="840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0"/>
      <c r="DJ110" s="840"/>
      <c r="DK110" s="840"/>
      <c r="DL110" s="840"/>
      <c r="DM110" s="840"/>
      <c r="DN110" s="840"/>
      <c r="DO110" s="840"/>
      <c r="DP110" s="2"/>
      <c r="DQ110" s="840"/>
      <c r="DR110" s="840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0"/>
      <c r="DJ111" s="840"/>
      <c r="DK111" s="840"/>
      <c r="DL111" s="840"/>
      <c r="DM111" s="840"/>
      <c r="DN111" s="840"/>
      <c r="DO111" s="840"/>
      <c r="DP111" s="2"/>
      <c r="DQ111" s="840"/>
      <c r="DR111" s="840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0"/>
      <c r="DJ112" s="840"/>
      <c r="DK112" s="840"/>
      <c r="DL112" s="840"/>
      <c r="DM112" s="840"/>
      <c r="DN112" s="840"/>
      <c r="DO112" s="840"/>
      <c r="DP112" s="2"/>
      <c r="DQ112" s="840"/>
      <c r="DR112" s="840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0"/>
      <c r="DJ113" s="840"/>
      <c r="DK113" s="840"/>
      <c r="DL113" s="840"/>
      <c r="DM113" s="840"/>
      <c r="DN113" s="840"/>
      <c r="DO113" s="840"/>
      <c r="DP113" s="2"/>
      <c r="DQ113" s="840"/>
      <c r="DR113" s="840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0"/>
      <c r="DJ114" s="840"/>
      <c r="DK114" s="840"/>
      <c r="DL114" s="840"/>
      <c r="DM114" s="840"/>
      <c r="DN114" s="840"/>
      <c r="DO114" s="840"/>
      <c r="DP114" s="2"/>
      <c r="DQ114" s="840"/>
      <c r="DR114" s="840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0"/>
      <c r="DJ115" s="840"/>
      <c r="DK115" s="840"/>
      <c r="DL115" s="840"/>
      <c r="DM115" s="840"/>
      <c r="DN115" s="840"/>
      <c r="DO115" s="840"/>
      <c r="DP115" s="2"/>
      <c r="DQ115" s="840"/>
      <c r="DR115" s="840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0"/>
      <c r="DJ116" s="840"/>
      <c r="DK116" s="840"/>
      <c r="DL116" s="840"/>
      <c r="DM116" s="840"/>
      <c r="DN116" s="840"/>
      <c r="DO116" s="840"/>
      <c r="DP116" s="2"/>
      <c r="DQ116" s="840"/>
      <c r="DR116" s="840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0"/>
      <c r="DJ117" s="840"/>
      <c r="DK117" s="840"/>
      <c r="DL117" s="840"/>
      <c r="DM117" s="840"/>
      <c r="DN117" s="840"/>
      <c r="DO117" s="840"/>
      <c r="DP117" s="2"/>
      <c r="DQ117" s="840"/>
      <c r="DR117" s="840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0"/>
      <c r="DJ118" s="840"/>
      <c r="DK118" s="840"/>
      <c r="DL118" s="840"/>
      <c r="DM118" s="840"/>
      <c r="DN118" s="840"/>
      <c r="DO118" s="840"/>
      <c r="DP118" s="2"/>
      <c r="DQ118" s="840"/>
      <c r="DR118" s="840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0"/>
      <c r="DJ119" s="840"/>
      <c r="DK119" s="840"/>
      <c r="DL119" s="840"/>
      <c r="DM119" s="840"/>
      <c r="DN119" s="840"/>
      <c r="DO119" s="840"/>
      <c r="DP119" s="2"/>
      <c r="DQ119" s="840"/>
      <c r="DR119" s="840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0"/>
      <c r="DJ120" s="840"/>
      <c r="DK120" s="840"/>
      <c r="DL120" s="840"/>
      <c r="DM120" s="840"/>
      <c r="DN120" s="840"/>
      <c r="DO120" s="840"/>
      <c r="DP120" s="2"/>
      <c r="DQ120" s="840"/>
      <c r="DR120" s="840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0"/>
      <c r="DJ121" s="840"/>
      <c r="DK121" s="840"/>
      <c r="DL121" s="840"/>
      <c r="DM121" s="840"/>
      <c r="DN121" s="840"/>
      <c r="DO121" s="840"/>
      <c r="DP121" s="2"/>
      <c r="DQ121" s="840"/>
      <c r="DR121" s="840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840"/>
      <c r="DP122" s="2"/>
      <c r="DQ122" s="840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840"/>
      <c r="DP123" s="2"/>
      <c r="DQ123" s="840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840"/>
      <c r="DP124" s="2"/>
      <c r="DQ124" s="840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840"/>
      <c r="DP125" s="2"/>
      <c r="DQ125" s="840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840"/>
      <c r="DP126" s="2"/>
      <c r="DQ126" s="840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840"/>
      <c r="DP127" s="2"/>
      <c r="DQ127" s="840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840"/>
      <c r="DP128" s="2"/>
      <c r="DQ128" s="840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840"/>
      <c r="DP129" s="2"/>
      <c r="DQ129" s="840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840"/>
      <c r="DP130" s="2"/>
      <c r="DQ130" s="840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840"/>
      <c r="DP131" s="2"/>
      <c r="DQ131" s="840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840"/>
      <c r="DP132" s="2"/>
      <c r="DQ132" s="840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840"/>
      <c r="DP133" s="2"/>
      <c r="DQ133" s="840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840"/>
      <c r="DP134" s="2"/>
      <c r="DQ134" s="840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840"/>
      <c r="DP135" s="2"/>
      <c r="DQ135" s="840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840"/>
      <c r="DP136" s="2"/>
      <c r="DQ136" s="840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840"/>
      <c r="DP137" s="2"/>
      <c r="DQ137" s="840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840"/>
      <c r="DP138" s="2"/>
      <c r="DQ138" s="840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840"/>
      <c r="DP139" s="2"/>
      <c r="DQ139" s="840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840"/>
      <c r="DP140" s="2"/>
      <c r="DQ140" s="840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840"/>
      <c r="DP141" s="2"/>
      <c r="DQ141" s="840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840"/>
      <c r="DP142" s="2"/>
      <c r="DQ142" s="840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840"/>
      <c r="DP143" s="2"/>
      <c r="DQ143" s="840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840"/>
      <c r="DP144" s="2"/>
      <c r="DQ144" s="840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840"/>
      <c r="DP145" s="2"/>
      <c r="DQ145" s="840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840"/>
      <c r="DP146" s="2"/>
      <c r="DQ146" s="840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840"/>
      <c r="DP147" s="2"/>
      <c r="DQ147" s="840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840"/>
      <c r="DP148" s="2"/>
      <c r="DQ148" s="840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840"/>
      <c r="DP149" s="2"/>
      <c r="DQ149" s="840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840"/>
      <c r="DP150" s="2"/>
      <c r="DQ150" s="840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840"/>
      <c r="DP151" s="2"/>
      <c r="DQ151" s="840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840"/>
      <c r="DP152" s="2"/>
      <c r="DQ152" s="840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840"/>
      <c r="DP153" s="2"/>
      <c r="DQ153" s="840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840"/>
      <c r="DP154" s="2"/>
      <c r="DQ154" s="840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840"/>
      <c r="DP155" s="2"/>
      <c r="DQ155" s="840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840"/>
      <c r="DP156" s="2"/>
      <c r="DQ156" s="840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840"/>
      <c r="DP157" s="2"/>
      <c r="DQ157" s="840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840"/>
      <c r="DP158" s="2"/>
      <c r="DQ158" s="840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  <c r="DP159" s="2"/>
      <c r="DQ159" s="840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  <c r="DP160" s="2"/>
      <c r="DQ160" s="840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840"/>
      <c r="DP161" s="2"/>
      <c r="DQ161" s="840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840"/>
      <c r="DP162" s="2"/>
      <c r="DQ162" s="840"/>
      <c r="DR162" s="840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840"/>
      <c r="DP163" s="2"/>
      <c r="DQ163" s="840"/>
      <c r="DR163" s="840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840"/>
      <c r="DP164" s="2"/>
      <c r="DQ164" s="840"/>
      <c r="DR164" s="840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840"/>
      <c r="DP165" s="2"/>
      <c r="DQ165" s="840"/>
      <c r="DR165" s="840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840"/>
      <c r="DP166" s="2"/>
      <c r="DQ166" s="840"/>
      <c r="DR166" s="840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840"/>
      <c r="DP167" s="2"/>
      <c r="DQ167" s="840"/>
      <c r="DR167" s="840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840"/>
      <c r="DP168" s="2"/>
      <c r="DQ168" s="840"/>
      <c r="DR168" s="840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840"/>
      <c r="DP169" s="2"/>
      <c r="DQ169" s="840"/>
      <c r="DR169" s="840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840"/>
      <c r="DP170" s="2"/>
      <c r="DQ170" s="840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840"/>
      <c r="DP171" s="2"/>
      <c r="DQ171" s="840"/>
      <c r="DR171" s="840"/>
    </row>
  </sheetData>
  <mergeCells count="116">
    <mergeCell ref="DS3:D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M3:DM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L3:DL4"/>
    <mergeCell ref="DN3:DR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B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5" customWidth="1"/>
    <col min="112" max="112" width="10.140625" style="760" customWidth="1"/>
    <col min="113" max="119" width="9.5703125" style="839" customWidth="1"/>
    <col min="120" max="120" width="9" customWidth="1"/>
    <col min="121" max="122" width="9" style="839" customWidth="1"/>
    <col min="123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921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65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34" t="s">
        <v>237</v>
      </c>
      <c r="DI3" s="1039" t="s">
        <v>249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7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67" t="s">
        <v>254</v>
      </c>
      <c r="DT3" s="1068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66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5"/>
      <c r="DI4" s="1069"/>
      <c r="DJ4" s="1069"/>
      <c r="DK4" s="1069"/>
      <c r="DL4" s="1069"/>
      <c r="DM4" s="1071"/>
      <c r="DN4" s="1004">
        <f>+entero!DN4</f>
        <v>43199</v>
      </c>
      <c r="DO4" s="891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896" t="s">
        <v>184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71"/>
      <c r="DN5" s="785"/>
      <c r="DO5" s="955"/>
      <c r="DP5" s="955"/>
      <c r="DQ5" s="955"/>
      <c r="DR5" s="955"/>
      <c r="DS5" s="785"/>
      <c r="DT5" s="908"/>
      <c r="DU5" s="166"/>
      <c r="DV5" s="166"/>
      <c r="DW5" s="166"/>
      <c r="DX5" s="166"/>
      <c r="DY5" s="166"/>
      <c r="DZ5" s="166"/>
      <c r="EA5" s="166"/>
    </row>
    <row r="6" spans="1:131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25944.966924650143</v>
      </c>
      <c r="DJ6" s="790">
        <f>+entero!DJ58</f>
        <v>25712.595933953347</v>
      </c>
      <c r="DK6" s="790">
        <f>+entero!DK58</f>
        <v>25670.846024909621</v>
      </c>
      <c r="DL6" s="790">
        <f>+entero!DL58</f>
        <v>25892.429166722006</v>
      </c>
      <c r="DM6" s="790">
        <f>+entero!DM58</f>
        <v>25966.974321520829</v>
      </c>
      <c r="DN6" s="490">
        <f>+entero!DN58</f>
        <v>25920.838380974179</v>
      </c>
      <c r="DO6" s="949">
        <f>+entero!DO58</f>
        <v>25923.725913286144</v>
      </c>
      <c r="DP6" s="949">
        <f>+entero!DP58</f>
        <v>25888.200772516466</v>
      </c>
      <c r="DQ6" s="949">
        <f>+entero!DQ58</f>
        <v>25973.025223036864</v>
      </c>
      <c r="DR6" s="949">
        <f>+entero!DR58</f>
        <v>25990.914385576223</v>
      </c>
      <c r="DS6" s="490">
        <f>+entero!DS58</f>
        <v>23.940064055394032</v>
      </c>
      <c r="DT6" s="902">
        <f>+entero!DT58</f>
        <v>9.2194276310242351E-2</v>
      </c>
      <c r="DU6" s="166"/>
      <c r="DV6" s="166"/>
      <c r="DW6" s="166"/>
      <c r="DX6" s="166"/>
      <c r="DY6" s="166"/>
      <c r="DZ6" s="166"/>
      <c r="EA6" s="166"/>
    </row>
    <row r="7" spans="1:131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86.701108434438595</v>
      </c>
      <c r="DL7" s="512">
        <f>+entero!DL59</f>
        <v>86.825871003820296</v>
      </c>
      <c r="DM7" s="512">
        <f>+entero!DM59</f>
        <v>86.808943052238931</v>
      </c>
      <c r="DN7" s="513">
        <f>+entero!DN59</f>
        <v>86.727425581219691</v>
      </c>
      <c r="DO7" s="950">
        <f>+entero!DO59</f>
        <v>86.713730293570251</v>
      </c>
      <c r="DP7" s="950">
        <f>+entero!DP59</f>
        <v>86.724319887040522</v>
      </c>
      <c r="DQ7" s="950">
        <f>+entero!DQ59</f>
        <v>86.763432394256341</v>
      </c>
      <c r="DR7" s="950">
        <f>+entero!DR59</f>
        <v>86.765318905027996</v>
      </c>
      <c r="DS7" s="513">
        <f>+entero!DS59</f>
        <v>-4.3624147210934439E-2</v>
      </c>
      <c r="DT7" s="903">
        <f>+entero!DT59</f>
        <v>0</v>
      </c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24803.205022454807</v>
      </c>
      <c r="DJ8" s="790">
        <f>+entero!DJ60</f>
        <v>24541.788148049556</v>
      </c>
      <c r="DK8" s="790">
        <f>+entero!DK60</f>
        <v>24535.367206215742</v>
      </c>
      <c r="DL8" s="790">
        <f>+entero!DL60</f>
        <v>24756.917874396928</v>
      </c>
      <c r="DM8" s="790">
        <f>+entero!DM60</f>
        <v>24833.104367047068</v>
      </c>
      <c r="DN8" s="490">
        <f>+entero!DN60</f>
        <v>24786.214079185549</v>
      </c>
      <c r="DO8" s="949">
        <f>+entero!DO60</f>
        <v>24788.641999127249</v>
      </c>
      <c r="DP8" s="949">
        <f>+entero!DP60</f>
        <v>24752.869790049994</v>
      </c>
      <c r="DQ8" s="949">
        <f>+entero!DQ60</f>
        <v>24837.485218910049</v>
      </c>
      <c r="DR8" s="949">
        <f>+entero!DR60</f>
        <v>24856.784018681185</v>
      </c>
      <c r="DS8" s="490">
        <f>+entero!DS60</f>
        <v>23.679651634116453</v>
      </c>
      <c r="DT8" s="902">
        <f>+entero!DT60</f>
        <v>9.5355181068446093E-2</v>
      </c>
      <c r="DU8" s="166"/>
      <c r="DV8" s="166"/>
      <c r="DW8" s="166"/>
      <c r="DX8" s="166"/>
      <c r="DY8" s="166"/>
      <c r="DZ8" s="166"/>
      <c r="EA8" s="166"/>
    </row>
    <row r="9" spans="1:131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86.045223380099429</v>
      </c>
      <c r="DM9" s="512">
        <f>+entero!DM61</f>
        <v>86.053580234183769</v>
      </c>
      <c r="DN9" s="513">
        <f>+entero!DN61</f>
        <v>85.965448851454994</v>
      </c>
      <c r="DO9" s="950">
        <f>+entero!DO61</f>
        <v>85.938534460441971</v>
      </c>
      <c r="DP9" s="950">
        <f>+entero!DP61</f>
        <v>85.947460558607077</v>
      </c>
      <c r="DQ9" s="950">
        <f>+entero!DQ61</f>
        <v>86.000706677930197</v>
      </c>
      <c r="DR9" s="950">
        <f>+entero!DR61</f>
        <v>85.999472434227968</v>
      </c>
      <c r="DS9" s="513">
        <f>+entero!DS61</f>
        <v>-5.4107799955801283E-2</v>
      </c>
      <c r="DT9" s="903">
        <f>+entero!DT61</f>
        <v>0</v>
      </c>
      <c r="DU9" s="166"/>
      <c r="DV9" s="166"/>
      <c r="DW9" s="166"/>
      <c r="DX9" s="166"/>
      <c r="DY9" s="166"/>
      <c r="DZ9" s="166"/>
      <c r="EA9" s="166"/>
    </row>
    <row r="10" spans="1:13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6"/>
      <c r="DH10" s="816"/>
      <c r="DI10" s="816"/>
      <c r="DJ10" s="816"/>
      <c r="DK10" s="816"/>
      <c r="DL10" s="816"/>
      <c r="DM10" s="816"/>
      <c r="DN10" s="265"/>
      <c r="DO10" s="951"/>
      <c r="DP10" s="951"/>
      <c r="DQ10" s="951"/>
      <c r="DR10" s="951"/>
      <c r="DS10" s="265"/>
      <c r="DT10" s="904"/>
      <c r="DU10" s="166"/>
      <c r="DV10" s="166"/>
      <c r="DW10" s="166"/>
      <c r="DX10" s="166"/>
      <c r="DY10" s="166"/>
      <c r="DZ10" s="166"/>
      <c r="EA10" s="166"/>
    </row>
    <row r="11" spans="1:131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4825.4627569102213</v>
      </c>
      <c r="DM11" s="491">
        <f>+entero!DM63</f>
        <v>4877.3474686609488</v>
      </c>
      <c r="DN11" s="1005">
        <f>+entero!DN63</f>
        <v>4881.6220713052635</v>
      </c>
      <c r="DO11" s="952">
        <f>+entero!DO63</f>
        <v>4877.1383689306285</v>
      </c>
      <c r="DP11" s="952">
        <f>+entero!DP63</f>
        <v>4865.1806505924351</v>
      </c>
      <c r="DQ11" s="952">
        <f>+entero!DQ63</f>
        <v>4932.7727904291696</v>
      </c>
      <c r="DR11" s="952">
        <f>+entero!DR63</f>
        <v>4915.2911695749444</v>
      </c>
      <c r="DS11" s="513">
        <f>+entero!DS63</f>
        <v>37.943700913995599</v>
      </c>
      <c r="DT11" s="903">
        <f>+entero!DT63</f>
        <v>0.77795771488089471</v>
      </c>
      <c r="DU11" s="166"/>
      <c r="DV11" s="166"/>
      <c r="DW11" s="166"/>
      <c r="DX11" s="166"/>
      <c r="DY11" s="166"/>
      <c r="DZ11" s="166"/>
      <c r="EA11" s="166"/>
    </row>
    <row r="12" spans="1:131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16">
        <f>+entero!DI64</f>
        <v>78.531933442668802</v>
      </c>
      <c r="DJ12" s="916">
        <f>+entero!DJ64</f>
        <v>77.849120219840088</v>
      </c>
      <c r="DK12" s="916">
        <f>+entero!DK64</f>
        <v>78.805001098426885</v>
      </c>
      <c r="DL12" s="916">
        <f>+entero!DL64</f>
        <v>78.78815819428965</v>
      </c>
      <c r="DM12" s="916">
        <f>+entero!DM64</f>
        <v>78.882617062816436</v>
      </c>
      <c r="DN12" s="1006">
        <f>+entero!DN64</f>
        <v>78.756957730308059</v>
      </c>
      <c r="DO12" s="953">
        <f>+entero!DO64</f>
        <v>78.715444039575289</v>
      </c>
      <c r="DP12" s="953">
        <f>+entero!DP64</f>
        <v>78.711044663374281</v>
      </c>
      <c r="DQ12" s="953">
        <f>+entero!DQ64</f>
        <v>79.058672954979841</v>
      </c>
      <c r="DR12" s="953">
        <f>+entero!DR64</f>
        <v>78.888491307563541</v>
      </c>
      <c r="DS12" s="513">
        <f>+entero!DS64</f>
        <v>5.8742447471047399E-3</v>
      </c>
      <c r="DT12" s="903">
        <f>+entero!DT64</f>
        <v>0</v>
      </c>
      <c r="DU12" s="166"/>
      <c r="DV12" s="166"/>
      <c r="DW12" s="166"/>
      <c r="DX12" s="166"/>
      <c r="DY12" s="166"/>
      <c r="DZ12" s="166"/>
      <c r="EA12" s="166"/>
    </row>
    <row r="13" spans="1:13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6"/>
      <c r="DH13" s="816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1005">
        <f>+entero!DN65</f>
        <v>0</v>
      </c>
      <c r="DO13" s="952">
        <f>+entero!DO65</f>
        <v>0</v>
      </c>
      <c r="DP13" s="952">
        <f>+entero!DP65</f>
        <v>0</v>
      </c>
      <c r="DQ13" s="952">
        <f>+entero!DQ65</f>
        <v>0</v>
      </c>
      <c r="DR13" s="952">
        <f>+entero!DR65</f>
        <v>0</v>
      </c>
      <c r="DS13" s="513">
        <f>+entero!DS65</f>
        <v>0</v>
      </c>
      <c r="DT13" s="903">
        <f>+entero!DT65</f>
        <v>0</v>
      </c>
      <c r="DU13" s="166"/>
      <c r="DV13" s="166"/>
      <c r="DW13" s="166"/>
      <c r="DX13" s="166"/>
      <c r="DY13" s="166"/>
      <c r="DZ13" s="166"/>
      <c r="EA13" s="166"/>
    </row>
    <row r="14" spans="1:131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7923.4666457042658</v>
      </c>
      <c r="DM14" s="491">
        <f>+entero!DM66</f>
        <v>7957.3652981707355</v>
      </c>
      <c r="DN14" s="1005">
        <f>+entero!DN66</f>
        <v>7912.6821134739457</v>
      </c>
      <c r="DO14" s="952">
        <f>+entero!DO66</f>
        <v>7907.7059025147628</v>
      </c>
      <c r="DP14" s="952">
        <f>+entero!DP66</f>
        <v>7890.4793298092236</v>
      </c>
      <c r="DQ14" s="952">
        <f>+entero!DQ66</f>
        <v>7872.8294250759873</v>
      </c>
      <c r="DR14" s="952">
        <f>+entero!DR66</f>
        <v>7881.3641759272987</v>
      </c>
      <c r="DS14" s="513">
        <f>+entero!DS66</f>
        <v>-76.001122243436839</v>
      </c>
      <c r="DT14" s="903">
        <f>+entero!DT66</f>
        <v>-0.95510410035980486</v>
      </c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16">
        <f>+entero!DI67</f>
        <v>79.579646456506296</v>
      </c>
      <c r="DJ15" s="916">
        <f>+entero!DJ67</f>
        <v>79.130187905963766</v>
      </c>
      <c r="DK15" s="916">
        <f>+entero!DK67</f>
        <v>78.805905688023785</v>
      </c>
      <c r="DL15" s="916">
        <f>+entero!DL67</f>
        <v>79.171271381023146</v>
      </c>
      <c r="DM15" s="916">
        <f>+entero!DM67</f>
        <v>79.267767136300421</v>
      </c>
      <c r="DN15" s="1006">
        <f>+entero!DN67</f>
        <v>79.087280615831531</v>
      </c>
      <c r="DO15" s="953">
        <f>+entero!DO67</f>
        <v>79.084435181660083</v>
      </c>
      <c r="DP15" s="953">
        <f>+entero!DP67</f>
        <v>79.098843562122994</v>
      </c>
      <c r="DQ15" s="953">
        <f>+entero!DQ67</f>
        <v>79.037799535409022</v>
      </c>
      <c r="DR15" s="953">
        <f>+entero!DR67</f>
        <v>79.084760544328375</v>
      </c>
      <c r="DS15" s="513">
        <f>+entero!DS67</f>
        <v>-0.18300659197204538</v>
      </c>
      <c r="DT15" s="903">
        <f>+entero!DT67</f>
        <v>0</v>
      </c>
      <c r="DU15" s="166"/>
      <c r="DV15" s="166"/>
      <c r="DW15" s="166"/>
      <c r="DX15" s="166"/>
      <c r="DY15" s="166"/>
      <c r="DZ15" s="166"/>
      <c r="EA15" s="166"/>
    </row>
    <row r="16" spans="1:13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6"/>
      <c r="DH16" s="816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1005">
        <f>+entero!DN68</f>
        <v>0</v>
      </c>
      <c r="DO16" s="952">
        <f>+entero!DO68</f>
        <v>0</v>
      </c>
      <c r="DP16" s="952">
        <f>+entero!DP68</f>
        <v>0</v>
      </c>
      <c r="DQ16" s="952">
        <f>+entero!DQ68</f>
        <v>0</v>
      </c>
      <c r="DR16" s="952">
        <f>+entero!DR68</f>
        <v>0</v>
      </c>
      <c r="DS16" s="513">
        <f>+entero!DS68</f>
        <v>0</v>
      </c>
      <c r="DT16" s="903">
        <f>+entero!DT68</f>
        <v>0</v>
      </c>
      <c r="DU16" s="166"/>
      <c r="DV16" s="166"/>
      <c r="DW16" s="166"/>
      <c r="DX16" s="166"/>
      <c r="DY16" s="166"/>
      <c r="DZ16" s="166"/>
      <c r="EA16" s="166"/>
    </row>
    <row r="17" spans="1:131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11201.162099846932</v>
      </c>
      <c r="DM17" s="491">
        <f>+entero!DM69</f>
        <v>11197.33318932944</v>
      </c>
      <c r="DN17" s="1005">
        <f>+entero!DN69</f>
        <v>11189.699991157422</v>
      </c>
      <c r="DO17" s="952">
        <f>+entero!DO69</f>
        <v>11197.478263304658</v>
      </c>
      <c r="DP17" s="952">
        <f>+entero!DP69</f>
        <v>11193.256058867344</v>
      </c>
      <c r="DQ17" s="952">
        <f>+entero!DQ69</f>
        <v>11224.673671959179</v>
      </c>
      <c r="DR17" s="952">
        <f>+entero!DR69</f>
        <v>11251.816147740517</v>
      </c>
      <c r="DS17" s="513">
        <f>+entero!DS69</f>
        <v>54.482958411077561</v>
      </c>
      <c r="DT17" s="903">
        <f>+entero!DT69</f>
        <v>0.48657084226981784</v>
      </c>
      <c r="DU17" s="166"/>
      <c r="DV17" s="166"/>
      <c r="DW17" s="166"/>
      <c r="DX17" s="166"/>
      <c r="DY17" s="166"/>
      <c r="DZ17" s="166"/>
      <c r="EA17" s="166"/>
    </row>
    <row r="18" spans="1:131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16">
        <f>+entero!DI70</f>
        <v>95.144366876512805</v>
      </c>
      <c r="DJ18" s="916">
        <f>+entero!DJ70</f>
        <v>95.152851400978051</v>
      </c>
      <c r="DK18" s="916">
        <f>+entero!DK70</f>
        <v>95.184650532956567</v>
      </c>
      <c r="DL18" s="916">
        <f>+entero!DL70</f>
        <v>95.26471595773674</v>
      </c>
      <c r="DM18" s="916">
        <f>+entero!DM70</f>
        <v>95.275082714123442</v>
      </c>
      <c r="DN18" s="1006">
        <f>+entero!DN70</f>
        <v>95.274333329156036</v>
      </c>
      <c r="DO18" s="953">
        <f>+entero!DO70</f>
        <v>95.278900869536329</v>
      </c>
      <c r="DP18" s="953">
        <f>+entero!DP70</f>
        <v>95.278341478177879</v>
      </c>
      <c r="DQ18" s="953">
        <f>+entero!DQ70</f>
        <v>95.294348961681465</v>
      </c>
      <c r="DR18" s="953">
        <f>+entero!DR70</f>
        <v>95.313561577607132</v>
      </c>
      <c r="DS18" s="513">
        <f>+entero!DS70</f>
        <v>3.8478863483689452E-2</v>
      </c>
      <c r="DT18" s="903">
        <f>+entero!DT70</f>
        <v>0</v>
      </c>
      <c r="DU18" s="166"/>
      <c r="DV18" s="166"/>
      <c r="DW18" s="166"/>
      <c r="DX18" s="166"/>
      <c r="DY18" s="166"/>
      <c r="DZ18" s="166"/>
      <c r="EA18" s="166"/>
    </row>
    <row r="19" spans="1:13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6"/>
      <c r="DH19" s="816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1005">
        <f>+entero!DN71</f>
        <v>0</v>
      </c>
      <c r="DO19" s="952">
        <f>+entero!DO71</f>
        <v>0</v>
      </c>
      <c r="DP19" s="952">
        <f>+entero!DP71</f>
        <v>0</v>
      </c>
      <c r="DQ19" s="952">
        <f>+entero!DQ71</f>
        <v>0</v>
      </c>
      <c r="DR19" s="952">
        <f>+entero!DR71</f>
        <v>0</v>
      </c>
      <c r="DS19" s="513">
        <f>+entero!DS71</f>
        <v>0</v>
      </c>
      <c r="DT19" s="903">
        <f>+entero!DT71</f>
        <v>0</v>
      </c>
      <c r="DU19" s="166"/>
      <c r="DV19" s="166"/>
      <c r="DW19" s="166"/>
      <c r="DX19" s="166"/>
      <c r="DY19" s="166"/>
      <c r="DZ19" s="166"/>
      <c r="EA19" s="166"/>
    </row>
    <row r="20" spans="1:131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806.8263719355084</v>
      </c>
      <c r="DM20" s="491">
        <f>+entero!DM72</f>
        <v>801.0584108859457</v>
      </c>
      <c r="DN20" s="1005">
        <f>+entero!DN72</f>
        <v>802.20990324891932</v>
      </c>
      <c r="DO20" s="952">
        <f>+entero!DO72</f>
        <v>806.31946437719898</v>
      </c>
      <c r="DP20" s="952">
        <f>+entero!DP72</f>
        <v>803.95375078098959</v>
      </c>
      <c r="DQ20" s="952">
        <f>+entero!DQ72</f>
        <v>807.20933144571245</v>
      </c>
      <c r="DR20" s="952">
        <f>+entero!DR72</f>
        <v>808.31252543842334</v>
      </c>
      <c r="DS20" s="513">
        <f>+entero!DS72</f>
        <v>7.2541145524776312</v>
      </c>
      <c r="DT20" s="903">
        <f>+entero!DT72</f>
        <v>0.9055662425983213</v>
      </c>
      <c r="DU20" s="166"/>
      <c r="DV20" s="166"/>
      <c r="DW20" s="166"/>
      <c r="DX20" s="166"/>
      <c r="DY20" s="166"/>
      <c r="DZ20" s="166"/>
      <c r="EA20" s="166"/>
    </row>
    <row r="21" spans="1:131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79.956441388318595</v>
      </c>
      <c r="DM21" s="512">
        <f>+entero!DM73</f>
        <v>80.046931876550275</v>
      </c>
      <c r="DN21" s="513">
        <f>+entero!DN73</f>
        <v>80.118071555514405</v>
      </c>
      <c r="DO21" s="950">
        <f>+entero!DO73</f>
        <v>79.835868771660643</v>
      </c>
      <c r="DP21" s="950">
        <f>+entero!DP73</f>
        <v>79.768477426866752</v>
      </c>
      <c r="DQ21" s="950">
        <f>+entero!DQ73</f>
        <v>79.946410693874057</v>
      </c>
      <c r="DR21" s="950">
        <f>+entero!DR73</f>
        <v>79.826247850902902</v>
      </c>
      <c r="DS21" s="513">
        <f>+entero!DS73</f>
        <v>-0.22068402564737255</v>
      </c>
      <c r="DT21" s="903">
        <f>+entero!DT73</f>
        <v>0</v>
      </c>
      <c r="DU21" s="166"/>
      <c r="DV21" s="166"/>
      <c r="DW21" s="166"/>
      <c r="DX21" s="166"/>
      <c r="DY21" s="166"/>
      <c r="DZ21" s="166"/>
      <c r="EA21" s="166"/>
    </row>
    <row r="22" spans="1:13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6"/>
      <c r="DH22" s="816"/>
      <c r="DI22" s="816"/>
      <c r="DJ22" s="816"/>
      <c r="DK22" s="816"/>
      <c r="DL22" s="816"/>
      <c r="DM22" s="816"/>
      <c r="DN22" s="265"/>
      <c r="DO22" s="951"/>
      <c r="DP22" s="951"/>
      <c r="DQ22" s="951"/>
      <c r="DR22" s="951"/>
      <c r="DS22" s="265"/>
      <c r="DT22" s="904"/>
      <c r="DU22" s="166"/>
      <c r="DV22" s="166"/>
      <c r="DW22" s="166"/>
      <c r="DX22" s="166"/>
      <c r="DY22" s="166"/>
      <c r="DZ22" s="166"/>
      <c r="EA22" s="166"/>
    </row>
    <row r="23" spans="1:131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4547.6284860143032</v>
      </c>
      <c r="DL23" s="790">
        <f>+entero!DL75</f>
        <v>4791.5164509383267</v>
      </c>
      <c r="DM23" s="790">
        <f>+entero!DM75</f>
        <v>4827.038115055685</v>
      </c>
      <c r="DN23" s="490">
        <f>+entero!DN75</f>
        <v>4802.9819327171135</v>
      </c>
      <c r="DO23" s="949">
        <f>+entero!DO75</f>
        <v>4814.7507292621121</v>
      </c>
      <c r="DP23" s="949">
        <f>+entero!DP75</f>
        <v>4796.6411021846598</v>
      </c>
      <c r="DQ23" s="949">
        <f>+entero!DQ75</f>
        <v>4781.642881573167</v>
      </c>
      <c r="DR23" s="949">
        <f>+entero!DR75</f>
        <v>4820.9781933455097</v>
      </c>
      <c r="DS23" s="490">
        <f>+entero!DS75</f>
        <v>-6.0599217101753311</v>
      </c>
      <c r="DT23" s="902">
        <f>+entero!DT75</f>
        <v>-0.12554120281905723</v>
      </c>
      <c r="DU23" s="166"/>
      <c r="DV23" s="166"/>
      <c r="DW23" s="166"/>
      <c r="DX23" s="166"/>
      <c r="DY23" s="166"/>
      <c r="DZ23" s="166"/>
      <c r="EA23" s="166"/>
    </row>
    <row r="24" spans="1:131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1579.9268612776968</v>
      </c>
      <c r="DL24" s="790">
        <f>+entero!DL76</f>
        <v>1833.3252565714286</v>
      </c>
      <c r="DM24" s="790">
        <f>+entero!DM76</f>
        <v>1883.1609973483967</v>
      </c>
      <c r="DN24" s="490">
        <f>+entero!DN76</f>
        <v>1862.779139983965</v>
      </c>
      <c r="DO24" s="949">
        <f>+entero!DO76</f>
        <v>1870.4364589241989</v>
      </c>
      <c r="DP24" s="949">
        <f>+entero!DP76</f>
        <v>1859.7499340976674</v>
      </c>
      <c r="DQ24" s="949">
        <f>+entero!DQ76</f>
        <v>1849.0644598498543</v>
      </c>
      <c r="DR24" s="949">
        <f>+entero!DR76</f>
        <v>1882.7673518804661</v>
      </c>
      <c r="DS24" s="490">
        <f>+entero!DS76</f>
        <v>-0.39364546793058253</v>
      </c>
      <c r="DT24" s="902">
        <f>+entero!DT76</f>
        <v>-2.0903442057518262E-2</v>
      </c>
      <c r="DU24" s="166"/>
      <c r="DV24" s="166"/>
      <c r="DW24" s="166"/>
      <c r="DX24" s="166"/>
      <c r="DY24" s="166"/>
      <c r="DZ24" s="166"/>
      <c r="EA24" s="166"/>
    </row>
    <row r="25" spans="1:131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538.91401869569097</v>
      </c>
      <c r="DL25" s="790">
        <f>+entero!DL77</f>
        <v>544.86003108163254</v>
      </c>
      <c r="DM25" s="790">
        <f>+entero!DM77</f>
        <v>557.56688127405255</v>
      </c>
      <c r="DN25" s="490">
        <f>+entero!DN77</f>
        <v>557.58361675655988</v>
      </c>
      <c r="DO25" s="949">
        <f>+entero!DO77</f>
        <v>558.5760907463557</v>
      </c>
      <c r="DP25" s="949">
        <f>+entero!DP77</f>
        <v>558.58167907288635</v>
      </c>
      <c r="DQ25" s="949">
        <f>+entero!DQ77</f>
        <v>558.58726745772583</v>
      </c>
      <c r="DR25" s="949">
        <f>+entero!DR77</f>
        <v>558.5928557696792</v>
      </c>
      <c r="DS25" s="490">
        <f>+entero!DS77</f>
        <v>1.0259744956266559</v>
      </c>
      <c r="DT25" s="902">
        <f>+entero!DT77</f>
        <v>0.18400922473771342</v>
      </c>
      <c r="DU25" s="166"/>
      <c r="DV25" s="166"/>
      <c r="DW25" s="166"/>
      <c r="DX25" s="166"/>
      <c r="DY25" s="166"/>
      <c r="DZ25" s="166"/>
      <c r="EA25" s="166"/>
    </row>
    <row r="26" spans="1:131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1014.9161935709155</v>
      </c>
      <c r="DL26" s="790">
        <f>+entero!DL78</f>
        <v>1002.2098200752653</v>
      </c>
      <c r="DM26" s="790">
        <f>+entero!DM78</f>
        <v>975.59591289323612</v>
      </c>
      <c r="DN26" s="490">
        <f>+entero!DN78</f>
        <v>971.70533470658881</v>
      </c>
      <c r="DO26" s="949">
        <f>+entero!DO78</f>
        <v>965.8074088515566</v>
      </c>
      <c r="DP26" s="949">
        <f>+entero!DP78</f>
        <v>958.3307585841053</v>
      </c>
      <c r="DQ26" s="949">
        <f>+entero!DQ78</f>
        <v>953.91315840558616</v>
      </c>
      <c r="DR26" s="949">
        <f>+entero!DR78</f>
        <v>959.45522384536434</v>
      </c>
      <c r="DS26" s="490">
        <f>+entero!DS78</f>
        <v>-16.140689047871774</v>
      </c>
      <c r="DT26" s="902">
        <f>+entero!DT78</f>
        <v>-1.6544441027848134</v>
      </c>
      <c r="DU26" s="166"/>
      <c r="DV26" s="166"/>
      <c r="DW26" s="166"/>
      <c r="DX26" s="166"/>
      <c r="DY26" s="166"/>
      <c r="DZ26" s="166"/>
      <c r="EA26" s="166"/>
    </row>
    <row r="27" spans="1:131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1413.8714124700002</v>
      </c>
      <c r="DL27" s="790">
        <f>+entero!DL79</f>
        <v>1411.1213432100001</v>
      </c>
      <c r="DM27" s="790">
        <f>+entero!DM79</f>
        <v>1410.7143235400001</v>
      </c>
      <c r="DN27" s="490">
        <f>+entero!DN79</f>
        <v>1410.9138412699999</v>
      </c>
      <c r="DO27" s="949">
        <f>+entero!DO79</f>
        <v>1419.9307707400008</v>
      </c>
      <c r="DP27" s="949">
        <f>+entero!DP79</f>
        <v>1419.9787304300005</v>
      </c>
      <c r="DQ27" s="949">
        <f>+entero!DQ79</f>
        <v>1420.0779958600001</v>
      </c>
      <c r="DR27" s="949">
        <f>+entero!DR79</f>
        <v>1420.1627618499999</v>
      </c>
      <c r="DS27" s="490">
        <f>+entero!DS79</f>
        <v>9.4484383099998013</v>
      </c>
      <c r="DT27" s="902">
        <f>+entero!DT79</f>
        <v>0.66976269768710406</v>
      </c>
      <c r="DU27" s="166"/>
      <c r="DV27" s="166"/>
      <c r="DW27" s="166"/>
      <c r="DX27" s="166"/>
      <c r="DY27" s="166"/>
      <c r="DZ27" s="166"/>
      <c r="EA27" s="166"/>
    </row>
    <row r="28" spans="1:131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1247.1981284628796</v>
      </c>
      <c r="DL28" s="790">
        <f>+entero!DL80</f>
        <v>1489.5451869078379</v>
      </c>
      <c r="DM28" s="790">
        <f>+entero!DM80</f>
        <v>1482.823853461957</v>
      </c>
      <c r="DN28" s="490">
        <f>+entero!DN80</f>
        <v>1459.603205638942</v>
      </c>
      <c r="DO28" s="949">
        <f>+entero!DO80</f>
        <v>1471.9656724874774</v>
      </c>
      <c r="DP28" s="949">
        <f>+entero!DP80</f>
        <v>1454.9968392077278</v>
      </c>
      <c r="DQ28" s="949">
        <f>+entero!DQ80</f>
        <v>1441.9826168751451</v>
      </c>
      <c r="DR28" s="949">
        <f>+entero!DR80</f>
        <v>1479.3515434549884</v>
      </c>
      <c r="DS28" s="490">
        <f>+entero!DS80</f>
        <v>-3.4723100069686552</v>
      </c>
      <c r="DT28" s="902">
        <f>+entero!DT80</f>
        <v>-0.23416874491611894</v>
      </c>
      <c r="DU28" s="166"/>
      <c r="DV28" s="166"/>
      <c r="DW28" s="166"/>
      <c r="DX28" s="166"/>
      <c r="DY28" s="166"/>
      <c r="DZ28" s="166"/>
      <c r="EA28" s="166"/>
    </row>
    <row r="29" spans="1:131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700.91573135196404</v>
      </c>
      <c r="DL29" s="790">
        <f>+entero!DL81</f>
        <v>954.51406036257254</v>
      </c>
      <c r="DM29" s="790">
        <f>+entero!DM81</f>
        <v>973.57330971872091</v>
      </c>
      <c r="DN29" s="490">
        <f>+entero!DN81</f>
        <v>954.18101348235314</v>
      </c>
      <c r="DO29" s="949">
        <f>+entero!DO81</f>
        <v>978.18272690592062</v>
      </c>
      <c r="DP29" s="949">
        <f>+entero!DP81</f>
        <v>968.57398476362255</v>
      </c>
      <c r="DQ29" s="949">
        <f>+entero!DQ81</f>
        <v>956.9477122295591</v>
      </c>
      <c r="DR29" s="949">
        <f>+entero!DR81</f>
        <v>988.60203087962418</v>
      </c>
      <c r="DS29" s="490">
        <f>+entero!DS81</f>
        <v>15.028721160903274</v>
      </c>
      <c r="DT29" s="902">
        <f>+entero!DT81</f>
        <v>1.5436661020673759</v>
      </c>
      <c r="DU29" s="166"/>
      <c r="DV29" s="166"/>
      <c r="DW29" s="166"/>
      <c r="DX29" s="166"/>
      <c r="DY29" s="166"/>
      <c r="DZ29" s="166"/>
      <c r="EA29" s="166"/>
    </row>
    <row r="30" spans="1:131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546.28239711091555</v>
      </c>
      <c r="DL30" s="790">
        <f>+entero!DL82</f>
        <v>535.03112654526535</v>
      </c>
      <c r="DM30" s="790">
        <f>+entero!DM82</f>
        <v>509.25054374323616</v>
      </c>
      <c r="DN30" s="490">
        <f>+entero!DN82</f>
        <v>505.42219215658889</v>
      </c>
      <c r="DO30" s="949">
        <f>+entero!DO82</f>
        <v>493.7829455815567</v>
      </c>
      <c r="DP30" s="949">
        <f>+entero!DP82</f>
        <v>486.42285444410533</v>
      </c>
      <c r="DQ30" s="949">
        <f>+entero!DQ82</f>
        <v>485.03490464558615</v>
      </c>
      <c r="DR30" s="949">
        <f>+entero!DR82</f>
        <v>490.74951257536424</v>
      </c>
      <c r="DS30" s="490">
        <f>+entero!DS82</f>
        <v>-18.501031167871929</v>
      </c>
      <c r="DT30" s="902">
        <f>+entero!DT82</f>
        <v>-3.6329919320027493</v>
      </c>
      <c r="DU30" s="166"/>
      <c r="DV30" s="166"/>
      <c r="DW30" s="166"/>
      <c r="DX30" s="166"/>
      <c r="DY30" s="166"/>
      <c r="DZ30" s="166"/>
      <c r="EA30" s="166"/>
    </row>
    <row r="31" spans="1:131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790">
        <f>+entero!DM83</f>
        <v>0</v>
      </c>
      <c r="DN31" s="490">
        <f>+entero!DN83</f>
        <v>0</v>
      </c>
      <c r="DO31" s="949">
        <f>+entero!DO83</f>
        <v>0</v>
      </c>
      <c r="DP31" s="949">
        <f>+entero!DP83</f>
        <v>0</v>
      </c>
      <c r="DQ31" s="949">
        <f>+entero!DQ83</f>
        <v>0</v>
      </c>
      <c r="DR31" s="949">
        <f>+entero!DR83</f>
        <v>0</v>
      </c>
      <c r="DS31" s="490">
        <f>+entero!DS83</f>
        <v>0</v>
      </c>
      <c r="DT31" s="902" t="e">
        <f>+entero!DT83</f>
        <v>#DIV/0!</v>
      </c>
      <c r="DU31" s="166"/>
      <c r="DV31" s="166"/>
      <c r="DW31" s="166"/>
      <c r="DX31" s="166"/>
      <c r="DY31" s="166"/>
      <c r="DZ31" s="166"/>
      <c r="EA31" s="166"/>
    </row>
    <row r="32" spans="1:131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22375.716089765552</v>
      </c>
      <c r="DJ32" s="790">
        <f>+entero!DJ84</f>
        <v>22447.841663467887</v>
      </c>
      <c r="DK32" s="790">
        <f>+entero!DK84</f>
        <v>22633.675907854631</v>
      </c>
      <c r="DL32" s="790">
        <f>+entero!DL84</f>
        <v>22801.839563864833</v>
      </c>
      <c r="DM32" s="790">
        <f>+entero!DM84</f>
        <v>22734.119573303607</v>
      </c>
      <c r="DN32" s="490">
        <f>+entero!DN84</f>
        <v>22713.557296536845</v>
      </c>
      <c r="DO32" s="949">
        <f>+entero!DO84</f>
        <v>22680.514220557256</v>
      </c>
      <c r="DP32" s="949">
        <f>+entero!DP84</f>
        <v>22692.643749173872</v>
      </c>
      <c r="DQ32" s="949">
        <f>+entero!DQ84</f>
        <v>22725.613809698654</v>
      </c>
      <c r="DR32" s="949">
        <f>+entero!DR84</f>
        <v>22752.861339306528</v>
      </c>
      <c r="DS32" s="490">
        <f>+entero!DS84</f>
        <v>18.741766002920485</v>
      </c>
      <c r="DT32" s="902">
        <f>+entero!DT84</f>
        <v>8.2438934758344296E-2</v>
      </c>
      <c r="DU32" s="166"/>
      <c r="DV32" s="166"/>
      <c r="DW32" s="166"/>
      <c r="DX32" s="166"/>
      <c r="DY32" s="166"/>
      <c r="DZ32" s="166"/>
      <c r="EA32" s="166"/>
    </row>
    <row r="33" spans="1:13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6">
        <f>+entero!DG85</f>
        <v>0</v>
      </c>
      <c r="DH33" s="816">
        <f>+entero!DH85</f>
        <v>0</v>
      </c>
      <c r="DI33" s="816">
        <f>+entero!DI85</f>
        <v>0</v>
      </c>
      <c r="DJ33" s="816">
        <f>+entero!DJ85</f>
        <v>0</v>
      </c>
      <c r="DK33" s="816">
        <f>+entero!DK85</f>
        <v>0</v>
      </c>
      <c r="DL33" s="816">
        <f>+entero!DL85</f>
        <v>0</v>
      </c>
      <c r="DM33" s="816">
        <f>+entero!DM85</f>
        <v>0</v>
      </c>
      <c r="DN33" s="265">
        <f>+entero!DN85</f>
        <v>0</v>
      </c>
      <c r="DO33" s="951">
        <f>+entero!DO85</f>
        <v>0</v>
      </c>
      <c r="DP33" s="951">
        <f>+entero!DP85</f>
        <v>0</v>
      </c>
      <c r="DQ33" s="951">
        <f>+entero!DQ85</f>
        <v>0</v>
      </c>
      <c r="DR33" s="951">
        <f>+entero!DR85</f>
        <v>0</v>
      </c>
      <c r="DS33" s="265">
        <f>+entero!DS85</f>
        <v>0</v>
      </c>
      <c r="DT33" s="904" t="e">
        <f>+entero!DT85</f>
        <v>#DIV/0!</v>
      </c>
      <c r="DU33" s="166"/>
      <c r="DV33" s="166"/>
      <c r="DW33" s="166"/>
      <c r="DX33" s="166"/>
      <c r="DY33" s="166"/>
      <c r="DZ33" s="166"/>
      <c r="EA33" s="166"/>
    </row>
    <row r="34" spans="1:131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7">
        <f>+entero!DG86</f>
        <v>97.616148950507736</v>
      </c>
      <c r="DH34" s="817">
        <f>+entero!DH86</f>
        <v>97.699138589187214</v>
      </c>
      <c r="DI34" s="817">
        <f>+entero!DI86</f>
        <v>97.782514621637958</v>
      </c>
      <c r="DJ34" s="817">
        <f>+entero!DJ86</f>
        <v>97.844457711975522</v>
      </c>
      <c r="DK34" s="817">
        <f>+entero!DK86</f>
        <v>97.899882784482401</v>
      </c>
      <c r="DL34" s="817">
        <f>+entero!DL86</f>
        <v>97.959290821158206</v>
      </c>
      <c r="DM34" s="817">
        <f>+entero!DM86</f>
        <v>97.959627058442038</v>
      </c>
      <c r="DN34" s="474">
        <f>+entero!DN86</f>
        <v>97.961323168580932</v>
      </c>
      <c r="DO34" s="954">
        <f>+entero!DO86</f>
        <v>97.962768384204651</v>
      </c>
      <c r="DP34" s="954">
        <f>+entero!DP86</f>
        <v>97.965094335045279</v>
      </c>
      <c r="DQ34" s="954">
        <f>+entero!DQ86</f>
        <v>97.966671244750842</v>
      </c>
      <c r="DR34" s="954">
        <f>+entero!DR86</f>
        <v>97.970528124627293</v>
      </c>
      <c r="DS34" s="474">
        <f>+entero!DS86</f>
        <v>1.0901066185255104E-2</v>
      </c>
      <c r="DT34" s="905">
        <f>+entero!DT86</f>
        <v>0</v>
      </c>
      <c r="DU34" s="166"/>
      <c r="DV34" s="166"/>
      <c r="DW34" s="166"/>
      <c r="DX34" s="166"/>
      <c r="DY34" s="166"/>
      <c r="DZ34" s="166"/>
      <c r="EA34" s="166"/>
    </row>
    <row r="35" spans="1:13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7"/>
      <c r="DH35" s="813"/>
      <c r="DI35" s="52"/>
      <c r="DJ35" s="52"/>
      <c r="DK35" s="52"/>
      <c r="DL35" s="52"/>
      <c r="DM35" s="1033"/>
      <c r="DN35" s="991"/>
      <c r="DO35" s="62"/>
      <c r="DP35" s="62"/>
      <c r="DQ35" s="62"/>
      <c r="DR35" s="837"/>
      <c r="DS35" s="907"/>
      <c r="DT35" s="906"/>
      <c r="DU35" s="166"/>
      <c r="DV35" s="166"/>
      <c r="DW35" s="166"/>
      <c r="DX35" s="166"/>
      <c r="DY35" s="166"/>
      <c r="DZ35" s="166"/>
      <c r="EA35" s="166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764"/>
      <c r="DP37" s="27"/>
      <c r="DQ37" s="27"/>
      <c r="DR37" s="27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764"/>
      <c r="DP38" s="27"/>
      <c r="DQ38" s="27"/>
      <c r="DR38" s="27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764"/>
      <c r="DP39" s="27"/>
      <c r="DQ39" s="27"/>
      <c r="DR39" s="27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764"/>
      <c r="DP40" s="27"/>
      <c r="DQ40" s="27"/>
      <c r="DR40" s="27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764"/>
      <c r="DP41" s="27"/>
      <c r="DQ41" s="27"/>
      <c r="DR41" s="27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762"/>
      <c r="DP42" s="5"/>
      <c r="DQ42" s="762"/>
      <c r="DR42" s="762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762"/>
      <c r="DP43" s="5"/>
      <c r="DQ43" s="762"/>
      <c r="DR43" s="762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762"/>
      <c r="DP44" s="5"/>
      <c r="DQ44" s="762"/>
      <c r="DR44" s="762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168"/>
      <c r="DQ83" s="781"/>
      <c r="DR83" s="781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781"/>
      <c r="DP84" s="168"/>
      <c r="DQ84" s="781"/>
      <c r="DR84" s="781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781"/>
      <c r="DP85" s="168"/>
      <c r="DQ85" s="781"/>
      <c r="DR85" s="781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781"/>
      <c r="DP86" s="168"/>
      <c r="DQ86" s="781"/>
      <c r="DR86" s="781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781"/>
      <c r="DP87" s="168"/>
      <c r="DQ87" s="781"/>
      <c r="DR87" s="781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781"/>
      <c r="DP88" s="168"/>
      <c r="DQ88" s="781"/>
      <c r="DR88" s="781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781"/>
      <c r="DP89" s="168"/>
      <c r="DQ89" s="781"/>
      <c r="DR89" s="781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781"/>
      <c r="DP90" s="168"/>
      <c r="DQ90" s="781"/>
      <c r="DR90" s="781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781"/>
      <c r="DP91" s="168"/>
      <c r="DQ91" s="781"/>
      <c r="DR91" s="781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167"/>
      <c r="DQ93" s="780"/>
      <c r="DR93" s="780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780"/>
      <c r="DP94" s="167"/>
      <c r="DQ94" s="780"/>
      <c r="DR94" s="780"/>
      <c r="DS94" s="166"/>
      <c r="DT94" s="166"/>
      <c r="DU94" s="166"/>
      <c r="DV94" s="166"/>
      <c r="DW94" s="166"/>
      <c r="DX94" s="166"/>
      <c r="DY94" s="166"/>
      <c r="DZ94" s="166"/>
      <c r="EA94" s="166"/>
    </row>
    <row r="95" spans="1:13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780"/>
      <c r="DP95" s="167"/>
      <c r="DQ95" s="780"/>
      <c r="DR95" s="780"/>
      <c r="DS95" s="166"/>
      <c r="DT95" s="166"/>
      <c r="DU95" s="166"/>
      <c r="DV95" s="166"/>
      <c r="DW95" s="166"/>
      <c r="DX95" s="166"/>
      <c r="DY95" s="166"/>
      <c r="DZ95" s="166"/>
      <c r="EA95" s="166"/>
    </row>
    <row r="96" spans="1:13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780"/>
      <c r="DP96" s="167"/>
      <c r="DQ96" s="780"/>
      <c r="DR96" s="780"/>
      <c r="DS96" s="166"/>
      <c r="DT96" s="166"/>
      <c r="DU96" s="166"/>
      <c r="DV96" s="166"/>
      <c r="DW96" s="166"/>
      <c r="DX96" s="166"/>
      <c r="DY96" s="166"/>
      <c r="DZ96" s="166"/>
      <c r="EA96" s="166"/>
    </row>
    <row r="97" spans="1:13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780"/>
      <c r="DP97" s="167"/>
      <c r="DQ97" s="780"/>
      <c r="DR97" s="780"/>
      <c r="DS97" s="166"/>
      <c r="DT97" s="166"/>
      <c r="DU97" s="166"/>
      <c r="DV97" s="166"/>
      <c r="DW97" s="166"/>
      <c r="DX97" s="166"/>
      <c r="DY97" s="166"/>
      <c r="DZ97" s="166"/>
      <c r="EA97" s="166"/>
    </row>
    <row r="98" spans="1:13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780"/>
      <c r="DP98" s="167"/>
      <c r="DQ98" s="780"/>
      <c r="DR98" s="780"/>
      <c r="DS98" s="166"/>
      <c r="DT98" s="166"/>
      <c r="DU98" s="166"/>
      <c r="DV98" s="166"/>
      <c r="DW98" s="166"/>
      <c r="DX98" s="166"/>
      <c r="DY98" s="166"/>
      <c r="DZ98" s="166"/>
      <c r="EA98" s="166"/>
    </row>
    <row r="99" spans="1:13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780"/>
      <c r="DP99" s="167"/>
      <c r="DQ99" s="780"/>
      <c r="DR99" s="780"/>
      <c r="DS99" s="166"/>
      <c r="DT99" s="166"/>
      <c r="DU99" s="166"/>
      <c r="DV99" s="166"/>
      <c r="DW99" s="166"/>
      <c r="DX99" s="166"/>
      <c r="DY99" s="166"/>
      <c r="DZ99" s="166"/>
      <c r="EA99" s="166"/>
    </row>
    <row r="100" spans="1:13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780"/>
      <c r="DP100" s="167"/>
      <c r="DQ100" s="780"/>
      <c r="DR100" s="780"/>
      <c r="DS100" s="166"/>
      <c r="DT100" s="166"/>
      <c r="DU100" s="166"/>
      <c r="DV100" s="166"/>
      <c r="DW100" s="166"/>
      <c r="DX100" s="166"/>
      <c r="DY100" s="166"/>
      <c r="DZ100" s="166"/>
      <c r="EA100" s="166"/>
    </row>
    <row r="101" spans="1:13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780"/>
      <c r="DP101" s="167"/>
      <c r="DQ101" s="780"/>
      <c r="DR101" s="780"/>
      <c r="DS101" s="166"/>
      <c r="DT101" s="166"/>
      <c r="DU101" s="166"/>
      <c r="DV101" s="166"/>
      <c r="DW101" s="166"/>
      <c r="DX101" s="166"/>
      <c r="DY101" s="166"/>
      <c r="DZ101" s="166"/>
      <c r="EA101" s="166"/>
    </row>
    <row r="102" spans="1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1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1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1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  <c r="DR105" s="782"/>
    </row>
    <row r="106" spans="1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  <c r="DR106" s="782"/>
    </row>
    <row r="107" spans="1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  <c r="DR107" s="782"/>
    </row>
    <row r="108" spans="1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  <c r="DR108" s="782"/>
    </row>
    <row r="109" spans="1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  <c r="DR109" s="782"/>
    </row>
    <row r="110" spans="1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  <c r="DR110" s="782"/>
    </row>
    <row r="111" spans="1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  <c r="DR111" s="782"/>
    </row>
    <row r="112" spans="1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  <c r="DR121" s="78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840"/>
      <c r="DP122" s="2"/>
      <c r="DQ122" s="840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840"/>
      <c r="DP123" s="2"/>
      <c r="DQ123" s="840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840"/>
      <c r="DP124" s="2"/>
      <c r="DQ124" s="840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840"/>
      <c r="DP125" s="2"/>
      <c r="DQ125" s="840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840"/>
      <c r="DP126" s="2"/>
      <c r="DQ126" s="840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840"/>
      <c r="DP127" s="2"/>
      <c r="DQ127" s="840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840"/>
      <c r="DP128" s="2"/>
      <c r="DQ128" s="840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840"/>
      <c r="DP129" s="2"/>
      <c r="DQ129" s="840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840"/>
      <c r="DP130" s="2"/>
      <c r="DQ130" s="840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840"/>
      <c r="DP131" s="2"/>
      <c r="DQ131" s="840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840"/>
      <c r="DP132" s="2"/>
      <c r="DQ132" s="840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840"/>
      <c r="DP133" s="2"/>
      <c r="DQ133" s="840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840"/>
      <c r="DP134" s="2"/>
      <c r="DQ134" s="840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840"/>
      <c r="DP135" s="2"/>
      <c r="DQ135" s="840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840"/>
      <c r="DP136" s="2"/>
      <c r="DQ136" s="840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840"/>
      <c r="DP137" s="2"/>
      <c r="DQ137" s="840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840"/>
      <c r="DP138" s="2"/>
      <c r="DQ138" s="840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840"/>
      <c r="DP139" s="2"/>
      <c r="DQ139" s="840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840"/>
      <c r="DP140" s="2"/>
      <c r="DQ140" s="840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840"/>
      <c r="DP141" s="2"/>
      <c r="DQ141" s="840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840"/>
      <c r="DP142" s="2"/>
      <c r="DQ142" s="840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840"/>
      <c r="DP143" s="2"/>
      <c r="DQ143" s="840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840"/>
      <c r="DP144" s="2"/>
      <c r="DQ144" s="840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840"/>
      <c r="DP145" s="2"/>
      <c r="DQ145" s="840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840"/>
      <c r="DP146" s="2"/>
      <c r="DQ146" s="840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840"/>
      <c r="DP147" s="2"/>
      <c r="DQ147" s="840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840"/>
      <c r="DP148" s="2"/>
      <c r="DQ148" s="840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840"/>
      <c r="DP149" s="2"/>
      <c r="DQ149" s="840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840"/>
      <c r="DP150" s="2"/>
      <c r="DQ150" s="840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840"/>
      <c r="DP151" s="2"/>
      <c r="DQ151" s="840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840"/>
      <c r="DP152" s="2"/>
      <c r="DQ152" s="840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840"/>
      <c r="DP153" s="2"/>
      <c r="DQ153" s="840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840"/>
      <c r="DP154" s="2"/>
      <c r="DQ154" s="840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840"/>
      <c r="DP155" s="2"/>
      <c r="DQ155" s="840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840"/>
      <c r="DP156" s="2"/>
      <c r="DQ156" s="840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840"/>
      <c r="DP157" s="2"/>
      <c r="DQ157" s="840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840"/>
      <c r="DP158" s="2"/>
      <c r="DQ158" s="840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  <c r="DP159" s="2"/>
      <c r="DQ159" s="840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  <c r="DP160" s="2"/>
      <c r="DQ160" s="840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840"/>
      <c r="DP161" s="2"/>
      <c r="DQ161" s="840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840"/>
      <c r="DP162" s="2"/>
      <c r="DQ162" s="840"/>
      <c r="DR162" s="840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840"/>
      <c r="DP163" s="2"/>
      <c r="DQ163" s="840"/>
      <c r="DR163" s="840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840"/>
      <c r="DP164" s="2"/>
      <c r="DQ164" s="840"/>
      <c r="DR164" s="840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840"/>
      <c r="DP165" s="2"/>
      <c r="DQ165" s="840"/>
      <c r="DR165" s="840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840"/>
      <c r="DP166" s="2"/>
      <c r="DQ166" s="840"/>
      <c r="DR166" s="840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840"/>
      <c r="DP167" s="2"/>
      <c r="DQ167" s="840"/>
      <c r="DR167" s="840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840"/>
      <c r="DP168" s="2"/>
      <c r="DQ168" s="840"/>
      <c r="DR168" s="840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840"/>
      <c r="DP169" s="2"/>
      <c r="DQ169" s="840"/>
      <c r="DR169" s="840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840"/>
      <c r="DP170" s="2"/>
      <c r="DQ170" s="840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840"/>
      <c r="DP171" s="2"/>
      <c r="DQ171" s="840"/>
      <c r="DR171" s="840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840"/>
      <c r="DP172" s="2"/>
      <c r="DQ172" s="840"/>
      <c r="DR172" s="840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840"/>
      <c r="DP173" s="2"/>
      <c r="DQ173" s="840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840"/>
      <c r="DP174" s="2"/>
      <c r="DQ174" s="840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840"/>
      <c r="DP175" s="2"/>
      <c r="DQ175" s="840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840"/>
      <c r="DP176" s="2"/>
      <c r="DQ176" s="840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840"/>
      <c r="DP177" s="2"/>
      <c r="DQ177" s="840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840"/>
      <c r="DP178" s="2"/>
      <c r="DQ178" s="840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840"/>
      <c r="DP179" s="2"/>
      <c r="DQ179" s="840"/>
      <c r="DR179" s="840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0"/>
      <c r="DJ180" s="840"/>
      <c r="DK180" s="840"/>
      <c r="DL180" s="840"/>
      <c r="DM180" s="840"/>
      <c r="DN180" s="840"/>
      <c r="DO180" s="840"/>
      <c r="DP180" s="2"/>
      <c r="DQ180" s="840"/>
      <c r="DR180" s="840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0"/>
      <c r="DJ181" s="840"/>
      <c r="DK181" s="840"/>
      <c r="DL181" s="840"/>
      <c r="DM181" s="840"/>
      <c r="DN181" s="840"/>
      <c r="DO181" s="840"/>
      <c r="DP181" s="2"/>
      <c r="DQ181" s="840"/>
      <c r="DR181" s="840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0"/>
      <c r="DJ182" s="840"/>
      <c r="DK182" s="840"/>
      <c r="DL182" s="840"/>
      <c r="DM182" s="840"/>
      <c r="DN182" s="840"/>
      <c r="DO182" s="840"/>
      <c r="DP182" s="2"/>
      <c r="DQ182" s="840"/>
      <c r="DR182" s="840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0"/>
      <c r="DJ183" s="840"/>
      <c r="DK183" s="840"/>
      <c r="DL183" s="840"/>
      <c r="DM183" s="840"/>
      <c r="DN183" s="840"/>
      <c r="DO183" s="840"/>
      <c r="DP183" s="2"/>
      <c r="DQ183" s="840"/>
      <c r="DR183" s="840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0"/>
      <c r="DJ184" s="840"/>
      <c r="DK184" s="840"/>
      <c r="DL184" s="840"/>
      <c r="DM184" s="840"/>
      <c r="DN184" s="840"/>
      <c r="DO184" s="840"/>
      <c r="DP184" s="2"/>
      <c r="DQ184" s="840"/>
      <c r="DR184" s="840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0"/>
      <c r="DJ185" s="840"/>
      <c r="DK185" s="840"/>
      <c r="DL185" s="840"/>
      <c r="DM185" s="840"/>
      <c r="DN185" s="840"/>
      <c r="DO185" s="840"/>
      <c r="DP185" s="2"/>
      <c r="DQ185" s="840"/>
      <c r="DR185" s="840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0"/>
      <c r="DJ186" s="840"/>
      <c r="DK186" s="840"/>
      <c r="DL186" s="840"/>
      <c r="DM186" s="840"/>
      <c r="DN186" s="840"/>
      <c r="DO186" s="840"/>
      <c r="DP186" s="2"/>
      <c r="DQ186" s="840"/>
      <c r="DR186" s="840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0"/>
      <c r="DJ187" s="840"/>
      <c r="DK187" s="840"/>
      <c r="DL187" s="840"/>
      <c r="DM187" s="840"/>
      <c r="DN187" s="840"/>
      <c r="DO187" s="840"/>
      <c r="DP187" s="2"/>
      <c r="DQ187" s="840"/>
      <c r="DR187" s="840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0"/>
      <c r="DJ188" s="840"/>
      <c r="DK188" s="840"/>
      <c r="DL188" s="840"/>
      <c r="DM188" s="840"/>
      <c r="DN188" s="840"/>
      <c r="DO188" s="840"/>
      <c r="DP188" s="2"/>
      <c r="DQ188" s="840"/>
      <c r="DR188" s="840"/>
    </row>
  </sheetData>
  <mergeCells count="116"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  <mergeCell ref="DS3:DT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M3:DM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DL3:DL4"/>
    <mergeCell ref="DN3:DR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B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5" customWidth="1"/>
    <col min="112" max="112" width="8.140625" style="760" customWidth="1"/>
    <col min="113" max="119" width="8" style="839" customWidth="1"/>
    <col min="120" max="120" width="8.42578125" bestFit="1" customWidth="1"/>
    <col min="121" max="122" width="8.42578125" style="839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921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s="149" customFormat="1" ht="13.5" customHeight="1" thickBot="1" x14ac:dyDescent="0.25">
      <c r="C3" s="150"/>
      <c r="D3" s="1074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67" t="s">
        <v>254</v>
      </c>
      <c r="DT3" s="1068"/>
      <c r="DU3" s="172"/>
      <c r="DV3" s="172"/>
      <c r="DW3" s="172"/>
      <c r="DX3" s="172"/>
      <c r="DY3" s="172"/>
      <c r="DZ3" s="172"/>
      <c r="EA3" s="172"/>
      <c r="EB3" s="172"/>
    </row>
    <row r="4" spans="1:132" s="149" customFormat="1" ht="28.5" customHeight="1" thickBot="1" x14ac:dyDescent="0.25">
      <c r="C4" s="151"/>
      <c r="D4" s="1075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35"/>
      <c r="DI4" s="1035"/>
      <c r="DJ4" s="1035"/>
      <c r="DK4" s="1035"/>
      <c r="DL4" s="1035"/>
      <c r="DM4" s="1061"/>
      <c r="DN4" s="890">
        <f>+entero!DN4</f>
        <v>43199</v>
      </c>
      <c r="DO4" s="891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963" t="s">
        <v>184</v>
      </c>
      <c r="DU4" s="172"/>
      <c r="DV4" s="172"/>
      <c r="DW4" s="172"/>
      <c r="DX4" s="172"/>
      <c r="DY4" s="172"/>
      <c r="DZ4" s="172"/>
      <c r="EA4" s="172"/>
      <c r="EB4" s="172"/>
    </row>
    <row r="5" spans="1:13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4">
        <v>7.5</v>
      </c>
      <c r="DJ5" s="864">
        <v>7.5</v>
      </c>
      <c r="DK5" s="864">
        <v>7.5</v>
      </c>
      <c r="DL5" s="864">
        <v>7.5</v>
      </c>
      <c r="DM5" s="864">
        <v>7.5</v>
      </c>
      <c r="DN5" s="909">
        <v>7.5</v>
      </c>
      <c r="DO5" s="959">
        <v>7.5</v>
      </c>
      <c r="DP5" s="959">
        <v>7.5</v>
      </c>
      <c r="DQ5" s="959">
        <v>7.5</v>
      </c>
      <c r="DR5" s="959">
        <v>7.5</v>
      </c>
      <c r="DS5" s="909">
        <v>7.5</v>
      </c>
      <c r="DT5" s="968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772">
        <f>+entero!DM88</f>
        <v>6.96</v>
      </c>
      <c r="DN6" s="910">
        <f>+entero!DN88</f>
        <v>6.96</v>
      </c>
      <c r="DO6" s="960">
        <f>+entero!DO88</f>
        <v>6.96</v>
      </c>
      <c r="DP6" s="960">
        <f>+entero!DP88</f>
        <v>6.96</v>
      </c>
      <c r="DQ6" s="960">
        <f>+entero!DQ88</f>
        <v>6.96</v>
      </c>
      <c r="DR6" s="960">
        <f>+entero!DR88</f>
        <v>6.96</v>
      </c>
      <c r="DS6" s="910">
        <f>+entero!DS88</f>
        <v>0</v>
      </c>
      <c r="DT6" s="961">
        <f>+entero!DT88</f>
        <v>0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772">
        <f>+entero!DM89</f>
        <v>6.86</v>
      </c>
      <c r="DN7" s="910">
        <f>+entero!DN89</f>
        <v>6.86</v>
      </c>
      <c r="DO7" s="960">
        <f>+entero!DO89</f>
        <v>6.86</v>
      </c>
      <c r="DP7" s="960">
        <f>+entero!DP89</f>
        <v>6.86</v>
      </c>
      <c r="DQ7" s="960">
        <f>+entero!DQ89</f>
        <v>6.86</v>
      </c>
      <c r="DR7" s="960">
        <f>+entero!DR89</f>
        <v>6.86</v>
      </c>
      <c r="DS7" s="910">
        <f>+entero!DS89</f>
        <v>0</v>
      </c>
      <c r="DT7" s="961">
        <f>+entero!DT89</f>
        <v>0</v>
      </c>
      <c r="DU7" s="166"/>
      <c r="DV7" s="166"/>
      <c r="DW7" s="166"/>
      <c r="DX7" s="166"/>
      <c r="DY7" s="166"/>
      <c r="DZ7" s="166"/>
      <c r="EA7" s="166"/>
      <c r="EB7" s="166"/>
    </row>
    <row r="8" spans="1:132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6.9570535539722602</v>
      </c>
      <c r="DL8" s="776">
        <f>+entero!DL90</f>
        <v>6.9414416815121101</v>
      </c>
      <c r="DM8" s="776">
        <f>+entero!DM90</f>
        <v>6.9694660524529803</v>
      </c>
      <c r="DN8" s="863">
        <f>+entero!DN90</f>
        <v>6.9577104742306517</v>
      </c>
      <c r="DO8" s="469">
        <f>+entero!DO90</f>
        <v>6.9721642214942943</v>
      </c>
      <c r="DP8" s="469">
        <f>+entero!DP90</f>
        <v>6.9689637876953157</v>
      </c>
      <c r="DQ8" s="469">
        <f>+entero!DQ90</f>
        <v>6.9619978308802839</v>
      </c>
      <c r="DR8" s="469">
        <f>+entero!DR90</f>
        <v>6.9696334463700715</v>
      </c>
      <c r="DS8" s="863">
        <f>+entero!DS90</f>
        <v>1.6739391709119644E-4</v>
      </c>
      <c r="DT8" s="962">
        <f>+entero!DT90</f>
        <v>2.4018183865326392E-3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64.62075164598005</v>
      </c>
      <c r="DJ9" s="776">
        <f>+entero!DJ91</f>
        <v>66.055557693106181</v>
      </c>
      <c r="DK9" s="776">
        <f>+entero!DK91</f>
        <v>65.490085900401382</v>
      </c>
      <c r="DL9" s="776">
        <f>+entero!DL91</f>
        <v>65.66101840035158</v>
      </c>
      <c r="DM9" s="776">
        <f>+entero!DM91</f>
        <v>0</v>
      </c>
      <c r="DN9" s="851"/>
      <c r="DO9" s="271"/>
      <c r="DP9" s="271"/>
      <c r="DQ9" s="271"/>
      <c r="DR9" s="271"/>
      <c r="DS9" s="851"/>
      <c r="DT9" s="842"/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2.2471199999999998</v>
      </c>
      <c r="DL10" s="772">
        <f>+entero!DL92</f>
        <v>2.2520500000000001</v>
      </c>
      <c r="DM10" s="772">
        <f>+entero!DM92</f>
        <v>2.2534700000000001</v>
      </c>
      <c r="DN10" s="910">
        <f>+entero!DN92</f>
        <v>2.2540100000000001</v>
      </c>
      <c r="DO10" s="960">
        <f>+entero!DO92</f>
        <v>2.2541899999999999</v>
      </c>
      <c r="DP10" s="960">
        <f>+entero!DP92</f>
        <v>2.2543600000000001</v>
      </c>
      <c r="DQ10" s="960">
        <f>+entero!DQ92</f>
        <v>2.2545299999999999</v>
      </c>
      <c r="DR10" s="960">
        <f>+entero!DR92</f>
        <v>2.2547000000000001</v>
      </c>
      <c r="DS10" s="910">
        <f>+entero!DS92</f>
        <v>1.2300000000000644E-3</v>
      </c>
      <c r="DT10" s="961">
        <f>+entero!DT92</f>
        <v>5.4582488340204627E-2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0</v>
      </c>
      <c r="DN11" s="851"/>
      <c r="DO11" s="271"/>
      <c r="DP11" s="271"/>
      <c r="DQ11" s="271"/>
      <c r="DR11" s="271"/>
      <c r="DS11" s="851"/>
      <c r="DT11" s="842"/>
      <c r="DU11" s="166"/>
      <c r="DV11" s="166"/>
      <c r="DW11" s="166"/>
      <c r="DX11" s="166"/>
      <c r="DY11" s="166"/>
      <c r="DZ11" s="166"/>
      <c r="EA11" s="166"/>
      <c r="EB11" s="166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764"/>
      <c r="DP17" s="27"/>
      <c r="DQ17" s="27"/>
      <c r="DR17" s="27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764"/>
      <c r="DP18" s="27"/>
      <c r="DQ18" s="27"/>
      <c r="DR18" s="27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764"/>
      <c r="DP19" s="27"/>
      <c r="DQ19" s="27"/>
      <c r="DR19" s="27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168"/>
      <c r="DQ20" s="781"/>
      <c r="DR20" s="781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168"/>
      <c r="DQ21" s="781"/>
      <c r="DR21" s="781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168"/>
      <c r="DQ22" s="781"/>
      <c r="DR22" s="781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168"/>
      <c r="DQ23" s="781"/>
      <c r="DR23" s="781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168"/>
      <c r="DQ24" s="781"/>
      <c r="DR24" s="781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168"/>
      <c r="DQ25" s="781"/>
      <c r="DR25" s="781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168"/>
      <c r="DQ26" s="781"/>
      <c r="DR26" s="781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168"/>
      <c r="DQ27" s="781"/>
      <c r="DR27" s="781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167"/>
      <c r="DQ66" s="780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167"/>
      <c r="DQ67" s="780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167"/>
      <c r="DQ68" s="780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167"/>
      <c r="DQ69" s="780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167"/>
      <c r="DQ70" s="780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167"/>
      <c r="DQ71" s="780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167"/>
      <c r="DQ72" s="780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167"/>
      <c r="DQ73" s="780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780"/>
      <c r="DP74" s="167"/>
      <c r="DQ74" s="780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167"/>
      <c r="DQ75" s="780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170"/>
      <c r="DQ76" s="782"/>
      <c r="DR76" s="782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170"/>
      <c r="DQ77" s="782"/>
      <c r="DR77" s="782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170"/>
      <c r="DQ78" s="782"/>
      <c r="DR78" s="782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170"/>
      <c r="DQ79" s="782"/>
      <c r="DR79" s="782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170"/>
      <c r="DQ80" s="782"/>
      <c r="DR80" s="782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170"/>
      <c r="DQ81" s="782"/>
      <c r="DR81" s="782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170"/>
      <c r="DQ82" s="782"/>
      <c r="DR82" s="782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170"/>
      <c r="DQ83" s="782"/>
      <c r="DR83" s="782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170"/>
      <c r="DQ84" s="782"/>
      <c r="DR84" s="782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  <c r="DR85" s="782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  <c r="DR86" s="782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  <c r="DR87" s="782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  <c r="DR88" s="782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  <c r="DR89" s="782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  <c r="DR90" s="782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  <c r="DR91" s="782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  <c r="DR92" s="782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  <c r="DR93" s="782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0"/>
      <c r="DJ102" s="840"/>
      <c r="DK102" s="840"/>
      <c r="DL102" s="840"/>
      <c r="DM102" s="840"/>
      <c r="DN102" s="840"/>
      <c r="DO102" s="840"/>
      <c r="DP102" s="2"/>
      <c r="DQ102" s="840"/>
      <c r="DR102" s="840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0"/>
      <c r="DJ103" s="840"/>
      <c r="DK103" s="840"/>
      <c r="DL103" s="840"/>
      <c r="DM103" s="840"/>
      <c r="DN103" s="840"/>
      <c r="DO103" s="840"/>
      <c r="DP103" s="2"/>
      <c r="DQ103" s="840"/>
      <c r="DR103" s="840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0"/>
      <c r="DJ104" s="840"/>
      <c r="DK104" s="840"/>
      <c r="DL104" s="840"/>
      <c r="DM104" s="840"/>
      <c r="DN104" s="840"/>
      <c r="DO104" s="840"/>
      <c r="DP104" s="2"/>
      <c r="DQ104" s="840"/>
      <c r="DR104" s="840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0"/>
      <c r="DJ105" s="840"/>
      <c r="DK105" s="840"/>
      <c r="DL105" s="840"/>
      <c r="DM105" s="840"/>
      <c r="DN105" s="840"/>
      <c r="DO105" s="840"/>
      <c r="DP105" s="2"/>
      <c r="DQ105" s="840"/>
      <c r="DR105" s="840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0"/>
      <c r="DJ106" s="840"/>
      <c r="DK106" s="840"/>
      <c r="DL106" s="840"/>
      <c r="DM106" s="840"/>
      <c r="DN106" s="840"/>
      <c r="DO106" s="840"/>
      <c r="DP106" s="2"/>
      <c r="DQ106" s="840"/>
      <c r="DR106" s="840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0"/>
      <c r="DJ107" s="840"/>
      <c r="DK107" s="840"/>
      <c r="DL107" s="840"/>
      <c r="DM107" s="840"/>
      <c r="DN107" s="840"/>
      <c r="DO107" s="840"/>
      <c r="DP107" s="2"/>
      <c r="DQ107" s="840"/>
      <c r="DR107" s="840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0"/>
      <c r="DJ108" s="840"/>
      <c r="DK108" s="840"/>
      <c r="DL108" s="840"/>
      <c r="DM108" s="840"/>
      <c r="DN108" s="840"/>
      <c r="DO108" s="840"/>
      <c r="DP108" s="2"/>
      <c r="DQ108" s="840"/>
      <c r="DR108" s="840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0"/>
      <c r="DJ109" s="840"/>
      <c r="DK109" s="840"/>
      <c r="DL109" s="840"/>
      <c r="DM109" s="840"/>
      <c r="DN109" s="840"/>
      <c r="DO109" s="840"/>
      <c r="DP109" s="2"/>
      <c r="DQ109" s="840"/>
      <c r="DR109" s="840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0"/>
      <c r="DJ110" s="840"/>
      <c r="DK110" s="840"/>
      <c r="DL110" s="840"/>
      <c r="DM110" s="840"/>
      <c r="DN110" s="840"/>
      <c r="DO110" s="840"/>
      <c r="DP110" s="2"/>
      <c r="DQ110" s="840"/>
      <c r="DR110" s="840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0"/>
      <c r="DJ111" s="840"/>
      <c r="DK111" s="840"/>
      <c r="DL111" s="840"/>
      <c r="DM111" s="840"/>
      <c r="DN111" s="840"/>
      <c r="DO111" s="840"/>
      <c r="DP111" s="2"/>
      <c r="DQ111" s="840"/>
      <c r="DR111" s="840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0"/>
      <c r="DJ112" s="840"/>
      <c r="DK112" s="840"/>
      <c r="DL112" s="840"/>
      <c r="DM112" s="840"/>
      <c r="DN112" s="840"/>
      <c r="DO112" s="840"/>
      <c r="DP112" s="2"/>
      <c r="DQ112" s="840"/>
      <c r="DR112" s="840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0"/>
      <c r="DJ113" s="840"/>
      <c r="DK113" s="840"/>
      <c r="DL113" s="840"/>
      <c r="DM113" s="840"/>
      <c r="DN113" s="840"/>
      <c r="DO113" s="840"/>
      <c r="DP113" s="2"/>
      <c r="DQ113" s="840"/>
      <c r="DR113" s="840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0"/>
      <c r="DJ114" s="840"/>
      <c r="DK114" s="840"/>
      <c r="DL114" s="840"/>
      <c r="DM114" s="840"/>
      <c r="DN114" s="840"/>
      <c r="DO114" s="840"/>
      <c r="DP114" s="2"/>
      <c r="DQ114" s="840"/>
      <c r="DR114" s="840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0"/>
      <c r="DJ115" s="840"/>
      <c r="DK115" s="840"/>
      <c r="DL115" s="840"/>
      <c r="DM115" s="840"/>
      <c r="DN115" s="840"/>
      <c r="DO115" s="840"/>
      <c r="DP115" s="2"/>
      <c r="DQ115" s="840"/>
      <c r="DR115" s="840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0"/>
      <c r="DJ116" s="840"/>
      <c r="DK116" s="840"/>
      <c r="DL116" s="840"/>
      <c r="DM116" s="840"/>
      <c r="DN116" s="840"/>
      <c r="DO116" s="840"/>
      <c r="DP116" s="2"/>
      <c r="DQ116" s="840"/>
      <c r="DR116" s="840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0"/>
      <c r="DJ117" s="840"/>
      <c r="DK117" s="840"/>
      <c r="DL117" s="840"/>
      <c r="DM117" s="840"/>
      <c r="DN117" s="840"/>
      <c r="DO117" s="840"/>
      <c r="DP117" s="2"/>
      <c r="DQ117" s="840"/>
      <c r="DR117" s="840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0"/>
      <c r="DJ118" s="840"/>
      <c r="DK118" s="840"/>
      <c r="DL118" s="840"/>
      <c r="DM118" s="840"/>
      <c r="DN118" s="840"/>
      <c r="DO118" s="840"/>
      <c r="DP118" s="2"/>
      <c r="DQ118" s="840"/>
      <c r="DR118" s="840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0"/>
      <c r="DJ119" s="840"/>
      <c r="DK119" s="840"/>
      <c r="DL119" s="840"/>
      <c r="DM119" s="840"/>
      <c r="DN119" s="840"/>
      <c r="DO119" s="840"/>
      <c r="DP119" s="2"/>
      <c r="DQ119" s="840"/>
      <c r="DR119" s="840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0"/>
      <c r="DJ120" s="840"/>
      <c r="DK120" s="840"/>
      <c r="DL120" s="840"/>
      <c r="DM120" s="840"/>
      <c r="DN120" s="840"/>
      <c r="DO120" s="840"/>
      <c r="DP120" s="2"/>
      <c r="DQ120" s="840"/>
      <c r="DR120" s="840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0"/>
      <c r="DJ121" s="840"/>
      <c r="DK121" s="840"/>
      <c r="DL121" s="840"/>
      <c r="DM121" s="840"/>
      <c r="DN121" s="840"/>
      <c r="DO121" s="840"/>
      <c r="DP121" s="2"/>
      <c r="DQ121" s="840"/>
      <c r="DR121" s="840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840"/>
      <c r="DP122" s="2"/>
      <c r="DQ122" s="840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840"/>
      <c r="DP123" s="2"/>
      <c r="DQ123" s="840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840"/>
      <c r="DP124" s="2"/>
      <c r="DQ124" s="840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840"/>
      <c r="DP125" s="2"/>
      <c r="DQ125" s="840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840"/>
      <c r="DP126" s="2"/>
      <c r="DQ126" s="840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840"/>
      <c r="DP127" s="2"/>
      <c r="DQ127" s="840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840"/>
      <c r="DP128" s="2"/>
      <c r="DQ128" s="840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840"/>
      <c r="DP129" s="2"/>
      <c r="DQ129" s="840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840"/>
      <c r="DP130" s="2"/>
      <c r="DQ130" s="840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840"/>
      <c r="DP131" s="2"/>
      <c r="DQ131" s="840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840"/>
      <c r="DP132" s="2"/>
      <c r="DQ132" s="840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840"/>
      <c r="DP133" s="2"/>
      <c r="DQ133" s="840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840"/>
      <c r="DP134" s="2"/>
      <c r="DQ134" s="840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840"/>
      <c r="DP135" s="2"/>
      <c r="DQ135" s="840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840"/>
      <c r="DP136" s="2"/>
      <c r="DQ136" s="840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840"/>
      <c r="DP137" s="2"/>
      <c r="DQ137" s="840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840"/>
      <c r="DP138" s="2"/>
      <c r="DQ138" s="840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840"/>
      <c r="DP139" s="2"/>
      <c r="DQ139" s="840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840"/>
      <c r="DP140" s="2"/>
      <c r="DQ140" s="840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840"/>
      <c r="DP141" s="2"/>
      <c r="DQ141" s="840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840"/>
      <c r="DP142" s="2"/>
      <c r="DQ142" s="840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840"/>
      <c r="DP143" s="2"/>
      <c r="DQ143" s="840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840"/>
      <c r="DP144" s="2"/>
      <c r="DQ144" s="840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840"/>
      <c r="DP145" s="2"/>
      <c r="DQ145" s="840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840"/>
      <c r="DP146" s="2"/>
      <c r="DQ146" s="840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840"/>
      <c r="DP147" s="2"/>
      <c r="DQ147" s="840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840"/>
      <c r="DP148" s="2"/>
      <c r="DQ148" s="840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840"/>
      <c r="DP149" s="2"/>
      <c r="DQ149" s="840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840"/>
      <c r="DP150" s="2"/>
      <c r="DQ150" s="840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840"/>
      <c r="DP151" s="2"/>
      <c r="DQ151" s="840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840"/>
      <c r="DP152" s="2"/>
      <c r="DQ152" s="840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840"/>
      <c r="DP153" s="2"/>
      <c r="DQ153" s="840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840"/>
      <c r="DP154" s="2"/>
      <c r="DQ154" s="840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840"/>
      <c r="DP155" s="2"/>
      <c r="DQ155" s="840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840"/>
      <c r="DP156" s="2"/>
      <c r="DQ156" s="840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840"/>
      <c r="DP157" s="2"/>
      <c r="DQ157" s="840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840"/>
      <c r="DP158" s="2"/>
      <c r="DQ158" s="840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  <c r="DP159" s="2"/>
      <c r="DQ159" s="840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  <c r="DP160" s="2"/>
      <c r="DQ160" s="840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840"/>
      <c r="DP161" s="2"/>
      <c r="DQ161" s="840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840"/>
      <c r="DP162" s="2"/>
      <c r="DQ162" s="840"/>
      <c r="DR162" s="840"/>
    </row>
  </sheetData>
  <mergeCells count="116">
    <mergeCell ref="BP3:BP4"/>
    <mergeCell ref="BQ3:BQ4"/>
    <mergeCell ref="BV3:BV4"/>
    <mergeCell ref="BX3:BX4"/>
    <mergeCell ref="BT3:BT4"/>
    <mergeCell ref="CV3:CV4"/>
    <mergeCell ref="CJ3:CJ4"/>
    <mergeCell ref="CP3:CP4"/>
    <mergeCell ref="CD3:CD4"/>
    <mergeCell ref="CL3:CL4"/>
    <mergeCell ref="CQ3:CQ4"/>
    <mergeCell ref="CE3:CE4"/>
    <mergeCell ref="CF3:CF4"/>
    <mergeCell ref="CM3:CM4"/>
    <mergeCell ref="BW3:BW4"/>
    <mergeCell ref="DS3:D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K3:DK4"/>
    <mergeCell ref="CR3:CR4"/>
    <mergeCell ref="BA3:BA4"/>
    <mergeCell ref="AK3:AK4"/>
    <mergeCell ref="CT3:CT4"/>
    <mergeCell ref="DA3:DA4"/>
    <mergeCell ref="DN3:DR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DM3:D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G160"/>
  <sheetViews>
    <sheetView tabSelected="1"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R12" sqref="D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5" customWidth="1"/>
    <col min="112" max="112" width="7.5703125" style="760" customWidth="1"/>
    <col min="113" max="119" width="7.7109375" style="839" customWidth="1"/>
    <col min="120" max="120" width="8.140625" customWidth="1"/>
    <col min="121" max="122" width="8.140625" style="839" customWidth="1"/>
    <col min="123" max="123" width="9.28515625" style="169" customWidth="1"/>
    <col min="124" max="137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921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65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entero!CT3</f>
        <v xml:space="preserve">2016                         A  fines de Sep* </v>
      </c>
      <c r="CU3" s="1048" t="str">
        <f>entero!CU3</f>
        <v xml:space="preserve">2016                         A  fines de Oct* </v>
      </c>
      <c r="CV3" s="1048" t="str">
        <f>entero!CV3</f>
        <v xml:space="preserve">2016                         A  fines de Nov* </v>
      </c>
      <c r="CW3" s="1048" t="str">
        <f>entero!CW3</f>
        <v>2016                         A  fines de Dic* 15</v>
      </c>
      <c r="CX3" s="1048" t="str">
        <f>entero!CX3</f>
        <v xml:space="preserve">2017                         A  fines de Ene* </v>
      </c>
      <c r="CY3" s="1048" t="str">
        <f>entero!CY3</f>
        <v xml:space="preserve">2017                         A  fines de Feb* </v>
      </c>
      <c r="CZ3" s="1048" t="str">
        <f>entero!CZ3</f>
        <v xml:space="preserve">2017                         A  fines de Mar* </v>
      </c>
      <c r="DA3" s="1048" t="str">
        <f>entero!DA3</f>
        <v xml:space="preserve">2017                         A  fines de Abr* </v>
      </c>
      <c r="DB3" s="1048" t="str">
        <f>entero!DB3</f>
        <v xml:space="preserve">2017                         A  fines de May* </v>
      </c>
      <c r="DC3" s="1048" t="str">
        <f>entero!DC3</f>
        <v xml:space="preserve">2017                         A  fines de Jun* </v>
      </c>
      <c r="DD3" s="1048" t="str">
        <f>entero!DD3</f>
        <v xml:space="preserve">2017                         A  fines de Jul* </v>
      </c>
      <c r="DE3" s="1048" t="str">
        <f>entero!DE3</f>
        <v xml:space="preserve">2017                         A  fines de Ago* </v>
      </c>
      <c r="DF3" s="1048" t="str">
        <f>entero!DF3</f>
        <v xml:space="preserve">2017                         A  fines de Sep* </v>
      </c>
      <c r="DG3" s="1048" t="str">
        <f>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67" t="s">
        <v>254</v>
      </c>
      <c r="DT3" s="1068"/>
      <c r="DU3" s="166"/>
      <c r="DV3" s="166"/>
      <c r="DW3" s="166"/>
      <c r="DX3" s="166"/>
      <c r="DY3" s="166"/>
      <c r="DZ3" s="166"/>
      <c r="EA3" s="166"/>
      <c r="EB3" s="166"/>
    </row>
    <row r="4" spans="1:132" ht="27.75" customHeight="1" thickBot="1" x14ac:dyDescent="0.25">
      <c r="C4" s="16"/>
      <c r="D4" s="1066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 t="str">
        <f>entero!CT3</f>
        <v xml:space="preserve">2016                         A  fines de Sep* </v>
      </c>
      <c r="CU4" s="1055" t="str">
        <f>entero!CU3</f>
        <v xml:space="preserve">2016                         A  fines de Oct* </v>
      </c>
      <c r="CV4" s="1055" t="str">
        <f>entero!CV3</f>
        <v xml:space="preserve">2016                         A  fines de Nov* </v>
      </c>
      <c r="CW4" s="1055" t="str">
        <f>entero!CW3</f>
        <v>2016                         A  fines de Dic* 15</v>
      </c>
      <c r="CX4" s="1055" t="str">
        <f>entero!CX3</f>
        <v xml:space="preserve">2017                         A  fines de Ene* </v>
      </c>
      <c r="CY4" s="1055" t="str">
        <f>entero!CY3</f>
        <v xml:space="preserve">2017                         A  fines de Feb* </v>
      </c>
      <c r="CZ4" s="1055" t="str">
        <f>entero!CZ3</f>
        <v xml:space="preserve">2017                         A  fines de Mar* </v>
      </c>
      <c r="DA4" s="1055" t="str">
        <f>entero!DA3</f>
        <v xml:space="preserve">2017                         A  fines de Abr* </v>
      </c>
      <c r="DB4" s="1055" t="str">
        <f>entero!DB3</f>
        <v xml:space="preserve">2017                         A  fines de May* </v>
      </c>
      <c r="DC4" s="1055" t="str">
        <f>entero!DC3</f>
        <v xml:space="preserve">2017                         A  fines de Jun* </v>
      </c>
      <c r="DD4" s="1055" t="str">
        <f>entero!DD3</f>
        <v xml:space="preserve">2017                         A  fines de Jul* </v>
      </c>
      <c r="DE4" s="1055" t="str">
        <f>entero!DE3</f>
        <v xml:space="preserve">2017                         A  fines de Ago* </v>
      </c>
      <c r="DF4" s="1055" t="str">
        <f>entero!DF3</f>
        <v xml:space="preserve">2017                         A  fines de Sep* </v>
      </c>
      <c r="DG4" s="1055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61"/>
      <c r="DN4" s="1008">
        <f>+entero!DN4</f>
        <v>43199</v>
      </c>
      <c r="DO4" s="843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957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785"/>
      <c r="DR5" s="785"/>
      <c r="DS5" s="785"/>
      <c r="DT5" s="938"/>
      <c r="DU5" s="166"/>
      <c r="DV5" s="166"/>
      <c r="DW5" s="166"/>
      <c r="DX5" s="166"/>
      <c r="DY5" s="166"/>
      <c r="DZ5" s="166"/>
      <c r="EA5" s="166"/>
      <c r="EB5" s="166"/>
    </row>
    <row r="6" spans="1:13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773" t="e">
        <f>+entero!#REF!</f>
        <v>#REF!</v>
      </c>
      <c r="DR6" s="773" t="e">
        <f>+entero!#REF!</f>
        <v>#REF!</v>
      </c>
      <c r="DS6" s="773" t="e">
        <f>+entero!#REF!</f>
        <v>#REF!</v>
      </c>
      <c r="DT6" s="938" t="e">
        <f>+entero!#REF!</f>
        <v>#REF!</v>
      </c>
      <c r="DU6" s="166"/>
      <c r="DV6" s="166"/>
      <c r="DW6" s="166"/>
      <c r="DX6" s="166"/>
      <c r="DY6" s="166"/>
      <c r="DZ6" s="166"/>
      <c r="EA6" s="166"/>
      <c r="EB6" s="166"/>
    </row>
    <row r="7" spans="1:13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773" t="e">
        <f>+entero!#REF!</f>
        <v>#REF!</v>
      </c>
      <c r="DR7" s="773" t="e">
        <f>+entero!#REF!</f>
        <v>#REF!</v>
      </c>
      <c r="DS7" s="773" t="e">
        <f>+entero!#REF!</f>
        <v>#REF!</v>
      </c>
      <c r="DT7" s="938" t="e">
        <f>+entero!#REF!</f>
        <v>#REF!</v>
      </c>
      <c r="DU7" s="166"/>
      <c r="DV7" s="166"/>
      <c r="DW7" s="166"/>
      <c r="DX7" s="166"/>
      <c r="DY7" s="166"/>
      <c r="DZ7" s="166"/>
      <c r="EA7" s="166"/>
      <c r="EB7" s="166"/>
    </row>
    <row r="8" spans="1:13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773" t="e">
        <f>+entero!#REF!</f>
        <v>#REF!</v>
      </c>
      <c r="DR8" s="773" t="e">
        <f>+entero!#REF!</f>
        <v>#REF!</v>
      </c>
      <c r="DS8" s="773" t="e">
        <f>+entero!#REF!</f>
        <v>#REF!</v>
      </c>
      <c r="DT8" s="938" t="e">
        <f>+entero!#REF!</f>
        <v>#REF!</v>
      </c>
      <c r="DU8" s="166"/>
      <c r="DV8" s="166"/>
      <c r="DW8" s="166"/>
      <c r="DX8" s="166"/>
      <c r="DY8" s="166"/>
      <c r="DZ8" s="166"/>
      <c r="EA8" s="166"/>
      <c r="EB8" s="166"/>
    </row>
    <row r="9" spans="1:13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773" t="e">
        <f>+entero!#REF!</f>
        <v>#REF!</v>
      </c>
      <c r="DR9" s="773" t="e">
        <f>+entero!#REF!</f>
        <v>#REF!</v>
      </c>
      <c r="DS9" s="773" t="e">
        <f>+entero!#REF!</f>
        <v>#REF!</v>
      </c>
      <c r="DT9" s="938" t="e">
        <f>+entero!#REF!</f>
        <v>#REF!</v>
      </c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5">
        <f>+entero!DI95</f>
        <v>1023.2869370581952</v>
      </c>
      <c r="DJ10" s="865">
        <f>+entero!DJ95</f>
        <v>1029.8311168660698</v>
      </c>
      <c r="DK10" s="865">
        <f>+entero!DK95</f>
        <v>992.01537736613113</v>
      </c>
      <c r="DL10" s="865">
        <f>+entero!DL95</f>
        <v>952.53792036431764</v>
      </c>
      <c r="DM10" s="865">
        <f>+entero!DM95</f>
        <v>966.94739446344317</v>
      </c>
      <c r="DN10" s="865">
        <f>+entero!DN95</f>
        <v>966.94739446344317</v>
      </c>
      <c r="DO10" s="1007">
        <f>+entero!DO95</f>
        <v>966.94739446344317</v>
      </c>
      <c r="DP10" s="1007">
        <f>+entero!DP95</f>
        <v>966.94739446344317</v>
      </c>
      <c r="DQ10" s="1007">
        <f>+entero!DQ95</f>
        <v>966.94739446344317</v>
      </c>
      <c r="DR10" s="1007">
        <f>+entero!DR95</f>
        <v>961.68619694740801</v>
      </c>
      <c r="DS10" s="915">
        <f>+entero!DS95</f>
        <v>-5.2611975160351676</v>
      </c>
      <c r="DT10" s="964">
        <f>+entero!DT95</f>
        <v>-0.54410379987162028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</row>
    <row r="12" spans="1:13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764"/>
      <c r="DP12" s="27"/>
      <c r="DQ12" s="27"/>
      <c r="DR12" s="27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764"/>
      <c r="DP13" s="27"/>
      <c r="DQ13" s="27"/>
      <c r="DR13" s="27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764"/>
      <c r="DP14" s="27"/>
      <c r="DQ14" s="27"/>
      <c r="DR14" s="27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783"/>
      <c r="DP15" s="173"/>
      <c r="DQ15" s="783"/>
      <c r="DR15" s="783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783"/>
      <c r="DP16" s="173"/>
      <c r="DQ16" s="783"/>
      <c r="DR16" s="783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781"/>
      <c r="DP17" s="168"/>
      <c r="DQ17" s="781"/>
      <c r="DR17" s="781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781"/>
      <c r="DP18" s="168"/>
      <c r="DQ18" s="781"/>
      <c r="DR18" s="781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781"/>
      <c r="DP19" s="168"/>
      <c r="DQ19" s="781"/>
      <c r="DR19" s="781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168"/>
      <c r="DQ20" s="781"/>
      <c r="DR20" s="781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168"/>
      <c r="DQ21" s="781"/>
      <c r="DR21" s="781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168"/>
      <c r="DQ22" s="781"/>
      <c r="DR22" s="781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168"/>
      <c r="DQ23" s="781"/>
      <c r="DR23" s="781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168"/>
      <c r="DQ24" s="781"/>
      <c r="DR24" s="781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168"/>
      <c r="DQ25" s="781"/>
      <c r="DR25" s="781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168"/>
      <c r="DQ26" s="781"/>
      <c r="DR26" s="781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168"/>
      <c r="DQ27" s="781"/>
      <c r="DR27" s="781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780"/>
      <c r="DP64" s="167"/>
      <c r="DQ64" s="780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780"/>
      <c r="DP65" s="167"/>
      <c r="DQ65" s="780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167"/>
      <c r="DQ66" s="780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167"/>
      <c r="DQ67" s="780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167"/>
      <c r="DQ68" s="780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167"/>
      <c r="DQ69" s="780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167"/>
      <c r="DQ70" s="780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167"/>
      <c r="DQ71" s="780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167"/>
      <c r="DQ72" s="780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167"/>
      <c r="DQ73" s="780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782"/>
      <c r="DP74" s="170"/>
      <c r="DQ74" s="782"/>
      <c r="DR74" s="782"/>
    </row>
    <row r="75" spans="1:13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782"/>
      <c r="DP75" s="170"/>
      <c r="DQ75" s="782"/>
      <c r="DR75" s="782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170"/>
      <c r="DQ76" s="782"/>
      <c r="DR76" s="782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170"/>
      <c r="DQ77" s="782"/>
      <c r="DR77" s="782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170"/>
      <c r="DQ78" s="782"/>
      <c r="DR78" s="782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170"/>
      <c r="DQ79" s="782"/>
      <c r="DR79" s="782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170"/>
      <c r="DQ80" s="782"/>
      <c r="DR80" s="782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170"/>
      <c r="DQ81" s="782"/>
      <c r="DR81" s="782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170"/>
      <c r="DQ82" s="782"/>
      <c r="DR82" s="782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170"/>
      <c r="DQ83" s="782"/>
      <c r="DR83" s="782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170"/>
      <c r="DQ84" s="782"/>
      <c r="DR84" s="782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  <c r="DR85" s="782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  <c r="DR86" s="782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  <c r="DR87" s="782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  <c r="DR88" s="782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  <c r="DR89" s="782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  <c r="DR90" s="782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  <c r="DR91" s="782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  <c r="DR92" s="782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  <c r="DR93" s="782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  <c r="DR158" s="78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  <c r="DP159" s="2"/>
      <c r="DQ159" s="840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  <c r="DP160" s="2"/>
      <c r="DQ160" s="840"/>
      <c r="DR160" s="840"/>
    </row>
  </sheetData>
  <mergeCells count="116"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DS3:DT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DM3:DM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DL3:DL4"/>
    <mergeCell ref="DN3:DR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5" customWidth="1"/>
    <col min="112" max="112" width="7.85546875" style="760" customWidth="1"/>
    <col min="113" max="119" width="7.7109375" style="839" customWidth="1"/>
    <col min="120" max="120" width="8" customWidth="1"/>
    <col min="121" max="122" width="8" style="839" customWidth="1"/>
    <col min="123" max="130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65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66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49"/>
      <c r="DH4" s="1035"/>
      <c r="DI4" s="1035"/>
      <c r="DJ4" s="1035"/>
      <c r="DK4" s="1035"/>
      <c r="DL4" s="1035"/>
      <c r="DM4" s="1061"/>
      <c r="DN4" s="1011">
        <f>+entero!DN4</f>
        <v>43199</v>
      </c>
      <c r="DO4" s="956">
        <f>+entero!DO4</f>
        <v>43200</v>
      </c>
      <c r="DP4" s="891">
        <f>+entero!DP4</f>
        <v>43201</v>
      </c>
      <c r="DQ4" s="891">
        <f>+entero!DQ4</f>
        <v>43202</v>
      </c>
      <c r="DR4" s="884">
        <f>+entero!DR4</f>
        <v>43203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4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8"/>
      <c r="DH5" s="868"/>
      <c r="DI5" s="11"/>
      <c r="DJ5" s="11"/>
      <c r="DK5" s="11"/>
      <c r="DL5" s="11"/>
      <c r="DM5" s="11"/>
      <c r="DN5" s="11"/>
      <c r="DO5" s="966"/>
      <c r="DP5" s="966"/>
      <c r="DQ5" s="966"/>
      <c r="DR5" s="965"/>
      <c r="DS5" s="166"/>
      <c r="DT5" s="166"/>
      <c r="DU5" s="166"/>
      <c r="DV5" s="166"/>
      <c r="DW5" s="166"/>
      <c r="DX5" s="166"/>
      <c r="DY5" s="166"/>
    </row>
    <row r="6" spans="1:129" ht="12.75" hidden="1" customHeight="1" x14ac:dyDescent="0.2">
      <c r="A6" s="3"/>
      <c r="B6" s="1043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866"/>
      <c r="DO6" s="967"/>
      <c r="DP6" s="967"/>
      <c r="DQ6" s="967"/>
      <c r="DR6" s="1014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43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776">
        <f>+entero!DK98</f>
        <v>0.31916234375608532</v>
      </c>
      <c r="DL7" s="776">
        <f>+entero!DL98</f>
        <v>-0.12767242128135514</v>
      </c>
      <c r="DM7" s="866"/>
      <c r="DN7" s="866"/>
      <c r="DO7" s="967"/>
      <c r="DP7" s="967"/>
      <c r="DQ7" s="967"/>
      <c r="DR7" s="1014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43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776">
        <f>+entero!DK99</f>
        <v>0.62488885176421594</v>
      </c>
      <c r="DL8" s="776">
        <f>+entero!DL99</f>
        <v>0.49641861975548984</v>
      </c>
      <c r="DM8" s="866"/>
      <c r="DN8" s="866"/>
      <c r="DO8" s="967"/>
      <c r="DP8" s="967"/>
      <c r="DQ8" s="967"/>
      <c r="DR8" s="1014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43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776">
        <f>+entero!DK100</f>
        <v>2.8702155472603907</v>
      </c>
      <c r="DL9" s="776">
        <f>+entero!DL100</f>
        <v>2.7280740860542663</v>
      </c>
      <c r="DM9" s="866"/>
      <c r="DN9" s="866"/>
      <c r="DO9" s="967"/>
      <c r="DP9" s="967"/>
      <c r="DQ9" s="967"/>
      <c r="DR9" s="1014"/>
      <c r="DS9" s="174"/>
      <c r="DT9" s="174"/>
      <c r="DU9" s="174"/>
      <c r="DV9" s="174"/>
      <c r="DW9" s="166"/>
      <c r="DX9" s="166"/>
      <c r="DY9" s="166"/>
    </row>
    <row r="10" spans="1:129" hidden="1" x14ac:dyDescent="0.2">
      <c r="A10" s="3"/>
      <c r="B10" s="1043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866"/>
      <c r="DN10" s="866"/>
      <c r="DO10" s="967"/>
      <c r="DP10" s="967"/>
      <c r="DQ10" s="967"/>
      <c r="DR10" s="1014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43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776">
        <f>+entero!DK102</f>
        <v>0.34541414463229936</v>
      </c>
      <c r="DL11" s="776">
        <f>+entero!DL102</f>
        <v>-0.12754046640800942</v>
      </c>
      <c r="DM11" s="866"/>
      <c r="DN11" s="866"/>
      <c r="DO11" s="967"/>
      <c r="DP11" s="967"/>
      <c r="DQ11" s="967"/>
      <c r="DR11" s="1014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43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776">
        <f>+entero!DK103</f>
        <v>0.55939958029027625</v>
      </c>
      <c r="DL12" s="776">
        <f>+entero!DL103</f>
        <v>0.4311456530484703</v>
      </c>
      <c r="DM12" s="866"/>
      <c r="DN12" s="866"/>
      <c r="DO12" s="967"/>
      <c r="DP12" s="967"/>
      <c r="DQ12" s="967"/>
      <c r="DR12" s="1014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43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776">
        <f>+entero!DK104</f>
        <v>1.5154308372079317</v>
      </c>
      <c r="DL13" s="776">
        <f>+entero!DL104</f>
        <v>1.4551004529747669</v>
      </c>
      <c r="DM13" s="866"/>
      <c r="DN13" s="866"/>
      <c r="DO13" s="967"/>
      <c r="DP13" s="967"/>
      <c r="DQ13" s="967"/>
      <c r="DR13" s="1014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776">
        <f>+entero!DK105</f>
        <v>0.47398617176823998</v>
      </c>
      <c r="DL14" s="776">
        <f>+entero!DL105</f>
        <v>8.3417545718957403E-2</v>
      </c>
      <c r="DM14" s="866"/>
      <c r="DN14" s="866"/>
      <c r="DO14" s="967"/>
      <c r="DP14" s="967"/>
      <c r="DQ14" s="967"/>
      <c r="DR14" s="1014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776">
        <f>+entero!DK106</f>
        <v>-0.68294428907140803</v>
      </c>
      <c r="DL15" s="776">
        <f>+entero!DL106</f>
        <v>1.72755918097045</v>
      </c>
      <c r="DM15" s="866"/>
      <c r="DN15" s="866"/>
      <c r="DO15" s="967"/>
      <c r="DP15" s="967"/>
      <c r="DQ15" s="967"/>
      <c r="DR15" s="1014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776">
        <f>+entero!DK107</f>
        <v>0.76482620234155396</v>
      </c>
      <c r="DL16" s="776">
        <f>+entero!DL107</f>
        <v>3.2104682069321102</v>
      </c>
      <c r="DM16" s="866"/>
      <c r="DN16" s="866"/>
      <c r="DO16" s="967"/>
      <c r="DP16" s="967"/>
      <c r="DQ16" s="967"/>
      <c r="DR16" s="1014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791">
        <f>+entero!DK108</f>
        <v>-0.96962758736219801</v>
      </c>
      <c r="DL17" s="791">
        <f>+entero!DL108</f>
        <v>-1.35456259143216</v>
      </c>
      <c r="DM17" s="867"/>
      <c r="DN17" s="867"/>
      <c r="DO17" s="1009"/>
      <c r="DP17" s="1009"/>
      <c r="DQ17" s="1020"/>
      <c r="DR17" s="1022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776"/>
      <c r="DN18" s="863"/>
      <c r="DO18" s="469"/>
      <c r="DP18" s="469"/>
      <c r="DQ18" s="469"/>
      <c r="DR18" s="962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776">
        <f>+entero!DM110</f>
        <v>2.5</v>
      </c>
      <c r="DN19" s="863">
        <f>+entero!DN110</f>
        <v>2.5</v>
      </c>
      <c r="DO19" s="469">
        <f>+entero!DO110</f>
        <v>2.5</v>
      </c>
      <c r="DP19" s="469">
        <f>+entero!DP110</f>
        <v>2.5</v>
      </c>
      <c r="DQ19" s="469">
        <f>+entero!DQ110</f>
        <v>2.5</v>
      </c>
      <c r="DR19" s="962">
        <f>+entero!DR110</f>
        <v>2.5</v>
      </c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791">
        <f>+entero!DM111</f>
        <v>4</v>
      </c>
      <c r="DN20" s="1012">
        <f>+entero!DN111</f>
        <v>4</v>
      </c>
      <c r="DO20" s="1010">
        <f>+entero!DO111</f>
        <v>4</v>
      </c>
      <c r="DP20" s="1010">
        <f>+entero!DP111</f>
        <v>4</v>
      </c>
      <c r="DQ20" s="1021">
        <f>+entero!DQ111</f>
        <v>4</v>
      </c>
      <c r="DR20" s="1023">
        <f>+entero!DR111</f>
        <v>4</v>
      </c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O21" s="4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O22" s="4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O23" s="4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O24" s="4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O25" s="4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O26" s="764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O27" s="764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O28" s="764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O30" s="762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6"/>
      <c r="DQ31" s="827"/>
      <c r="DR31" s="827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6"/>
      <c r="DQ32" s="827"/>
      <c r="DR32" s="827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6"/>
      <c r="DQ33" s="827"/>
      <c r="DR33" s="827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6"/>
      <c r="DQ34" s="827"/>
      <c r="DR34" s="827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6"/>
      <c r="DQ35" s="827"/>
      <c r="DR35" s="827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6"/>
      <c r="DQ36" s="827"/>
      <c r="DR36" s="827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6"/>
      <c r="DQ37" s="827"/>
      <c r="DR37" s="827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6"/>
      <c r="DQ38" s="827"/>
      <c r="DR38" s="827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6"/>
      <c r="DQ39" s="827"/>
      <c r="DR39" s="827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6"/>
      <c r="DQ40" s="827"/>
      <c r="DR40" s="827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6"/>
      <c r="DQ41" s="827"/>
      <c r="DR41" s="827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6"/>
      <c r="DQ42" s="827"/>
      <c r="DR42" s="827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6"/>
      <c r="DQ43" s="827"/>
      <c r="DR43" s="827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6"/>
      <c r="DQ44" s="827"/>
      <c r="DR44" s="827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6"/>
      <c r="DQ45" s="827"/>
      <c r="DR45" s="827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6"/>
      <c r="DQ46" s="827"/>
      <c r="DR46" s="827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6"/>
      <c r="DQ47" s="827"/>
      <c r="DR47" s="827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6"/>
      <c r="DQ48" s="827"/>
      <c r="DR48" s="827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6"/>
      <c r="DQ49" s="827"/>
      <c r="DR49" s="827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6"/>
      <c r="DQ50" s="827"/>
      <c r="DR50" s="827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6"/>
      <c r="DQ51" s="827"/>
      <c r="DR51" s="827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6"/>
      <c r="DQ52" s="827"/>
      <c r="DR52" s="827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6"/>
      <c r="DQ53" s="827"/>
      <c r="DR53" s="827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6"/>
      <c r="DQ54" s="827"/>
      <c r="DR54" s="827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6"/>
      <c r="DQ55" s="827"/>
      <c r="DR55" s="827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6"/>
      <c r="DQ56" s="827"/>
      <c r="DR56" s="827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6"/>
      <c r="DQ57" s="827"/>
      <c r="DR57" s="827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6"/>
      <c r="DQ58" s="827"/>
      <c r="DR58" s="827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6"/>
      <c r="DQ59" s="827"/>
      <c r="DR59" s="827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6"/>
      <c r="DQ60" s="827"/>
      <c r="DR60" s="827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6"/>
      <c r="DQ61" s="827"/>
      <c r="DR61" s="827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6"/>
      <c r="DQ62" s="827"/>
      <c r="DR62" s="827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6"/>
      <c r="DQ63" s="827"/>
      <c r="DR63" s="827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6"/>
      <c r="DQ64" s="827"/>
      <c r="DR64" s="827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6"/>
      <c r="DQ65" s="827"/>
      <c r="DR65" s="827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6"/>
      <c r="DQ66" s="827"/>
      <c r="DR66" s="827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6"/>
      <c r="DQ67" s="827"/>
      <c r="DR67" s="827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6"/>
      <c r="DQ68" s="827"/>
      <c r="DR68" s="827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6"/>
      <c r="DQ69" s="827"/>
      <c r="DR69" s="827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6"/>
      <c r="DQ70" s="827"/>
      <c r="DR70" s="827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6"/>
      <c r="DQ71" s="827"/>
      <c r="DR71" s="827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6"/>
      <c r="DQ72" s="827"/>
      <c r="DR72" s="827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6"/>
      <c r="DQ73" s="827"/>
      <c r="DR73" s="827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6"/>
      <c r="DQ74" s="827"/>
      <c r="DR74" s="827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6"/>
      <c r="DQ75" s="827"/>
      <c r="DR75" s="827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6"/>
      <c r="DQ76" s="827"/>
      <c r="DR76" s="827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6"/>
      <c r="DQ77" s="827"/>
      <c r="DR77" s="827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166"/>
      <c r="DQ78" s="827"/>
      <c r="DR78" s="827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166"/>
      <c r="DQ79" s="827"/>
      <c r="DR79" s="827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166"/>
      <c r="DQ80" s="827"/>
      <c r="DR80" s="827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166"/>
      <c r="DQ81" s="827"/>
      <c r="DR81" s="827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166"/>
      <c r="DQ82" s="827"/>
      <c r="DR82" s="827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6"/>
      <c r="DQ83" s="827"/>
      <c r="DR83" s="827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6"/>
      <c r="DQ84" s="827"/>
      <c r="DR84" s="827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6"/>
      <c r="DQ85" s="827"/>
      <c r="DR85" s="827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6"/>
      <c r="DQ86" s="827"/>
      <c r="DR86" s="827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6"/>
      <c r="DQ87" s="827"/>
      <c r="DR87" s="827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Q88" s="828"/>
      <c r="DR88" s="828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Q89" s="828"/>
      <c r="DR89" s="828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Q90" s="828"/>
      <c r="DR90" s="828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Q91" s="828"/>
      <c r="DR91" s="828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Q92" s="828"/>
      <c r="DR92" s="828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Q93" s="828"/>
      <c r="DR93" s="828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Q94" s="828"/>
      <c r="DR94" s="828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Q95" s="828"/>
      <c r="DR95" s="828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Q96" s="828"/>
      <c r="DR96" s="828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Q97" s="828"/>
      <c r="DR97" s="828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Q98" s="828"/>
      <c r="DR98" s="828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Q99" s="828"/>
      <c r="DR99" s="828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Q100" s="828"/>
      <c r="DR100" s="828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Q101" s="828"/>
      <c r="DR101" s="828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Q102" s="828"/>
      <c r="DR102" s="828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Q103" s="828"/>
      <c r="DR103" s="828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Q104" s="828"/>
      <c r="DR104" s="828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Q105" s="828"/>
      <c r="DR105" s="828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Q106" s="828"/>
      <c r="DR106" s="828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Q107" s="828"/>
      <c r="DR107" s="828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Q108" s="828"/>
      <c r="DR108" s="828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Q109" s="828"/>
      <c r="DR109" s="828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Q110" s="828"/>
      <c r="DR110" s="828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Q111" s="828"/>
      <c r="DR111" s="828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Q112" s="828"/>
      <c r="DR112" s="828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Q113" s="828"/>
      <c r="DR113" s="828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Q114" s="828"/>
      <c r="DR114" s="828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Q115" s="828"/>
      <c r="DR115" s="828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Q116" s="828"/>
      <c r="DR116" s="828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Q117" s="828"/>
      <c r="DR117" s="828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Q118" s="828"/>
      <c r="DR118" s="828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Q119" s="828"/>
      <c r="DR119" s="828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Q120" s="828"/>
      <c r="DR120" s="828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Q121" s="828"/>
      <c r="DR121" s="828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Q122" s="828"/>
      <c r="DR122" s="828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Q123" s="828"/>
      <c r="DR123" s="828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Q124" s="828"/>
      <c r="DR124" s="828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Q125" s="828"/>
      <c r="DR125" s="828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Q126" s="828"/>
      <c r="DR126" s="828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Q127" s="828"/>
      <c r="DR127" s="828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Q128" s="828"/>
      <c r="DR128" s="828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Q129" s="828"/>
      <c r="DR129" s="828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Q130" s="828"/>
      <c r="DR130" s="828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Q131" s="828"/>
      <c r="DR131" s="828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Q132" s="828"/>
      <c r="DR132" s="828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Q133" s="828"/>
      <c r="DR133" s="828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Q134" s="828"/>
      <c r="DR134" s="828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Q135" s="828"/>
      <c r="DR135" s="828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Q136" s="828"/>
      <c r="DR136" s="828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Q137" s="828"/>
      <c r="DR137" s="828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Q138" s="828"/>
      <c r="DR138" s="828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Q139" s="828"/>
      <c r="DR139" s="828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Q140" s="828"/>
      <c r="DR140" s="828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Q141" s="828"/>
      <c r="DR141" s="828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Q142" s="828"/>
      <c r="DR142" s="828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Q143" s="828"/>
      <c r="DR143" s="828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Q144" s="828"/>
      <c r="DR144" s="828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Q145" s="828"/>
      <c r="DR145" s="828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Q146" s="828"/>
      <c r="DR146" s="828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Q147" s="828"/>
      <c r="DR147" s="828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Q148" s="828"/>
      <c r="DR148" s="828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Q149" s="828"/>
      <c r="DR149" s="828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Q150" s="828"/>
      <c r="DR150" s="828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Q151" s="828"/>
      <c r="DR151" s="828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Q152" s="828"/>
      <c r="DR152" s="828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Q153" s="828"/>
      <c r="DR153" s="828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Q154" s="828"/>
      <c r="DR154" s="828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Q155" s="828"/>
      <c r="DR155" s="828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Q156" s="828"/>
      <c r="DR156" s="828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840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840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840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840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840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840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840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840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840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840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840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840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840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840"/>
    </row>
  </sheetData>
  <mergeCells count="116"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BN3:BN4"/>
    <mergeCell ref="BL3:BL4"/>
    <mergeCell ref="BF3:BF4"/>
    <mergeCell ref="BG3:BG4"/>
    <mergeCell ref="BH3:BH4"/>
    <mergeCell ref="BJ3:BJ4"/>
    <mergeCell ref="BE3:BE4"/>
    <mergeCell ref="BD3:BD4"/>
    <mergeCell ref="BC3:BC4"/>
    <mergeCell ref="BK3:BK4"/>
    <mergeCell ref="BI3:BI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AW3:AW4"/>
    <mergeCell ref="BS3:BS4"/>
    <mergeCell ref="BV3:BV4"/>
    <mergeCell ref="BQ3:BQ4"/>
    <mergeCell ref="DL3:DL4"/>
    <mergeCell ref="DN3:DR3"/>
    <mergeCell ref="DE3:DE4"/>
    <mergeCell ref="DF3:DF4"/>
    <mergeCell ref="DH3:DH4"/>
    <mergeCell ref="DG3:DG4"/>
    <mergeCell ref="CV3:CV4"/>
    <mergeCell ref="DI3:DI4"/>
    <mergeCell ref="DJ3:DJ4"/>
    <mergeCell ref="DM3:DM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R3:BR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2018-04-18T20:03:35Z</cp:lastPrinted>
  <dcterms:created xsi:type="dcterms:W3CDTF">2002-08-27T17:11:09Z</dcterms:created>
  <dcterms:modified xsi:type="dcterms:W3CDTF">2018-04-18T20:04:01Z</dcterms:modified>
</cp:coreProperties>
</file>